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iang\Năm 2023\Các Phòng Ban\Phòng Tc-KH\bc kh vốn NTM 2022\"/>
    </mc:Choice>
  </mc:AlternateContent>
  <bookViews>
    <workbookView xWindow="0" yWindow="0" windowWidth="19200" windowHeight="11595"/>
  </bookViews>
  <sheets>
    <sheet name="TH DM vốn ĐT 2022 bao gồm 2021" sheetId="9" r:id="rId1"/>
    <sheet name="TH DM vốn SN 2022 bao gồm 2021" sheetId="11" r:id="rId2"/>
  </sheets>
  <definedNames>
    <definedName name="_xlnm.Print_Area" localSheetId="0">'TH DM vốn ĐT 2022 bao gồm 2021'!$A$1:$Q$59</definedName>
    <definedName name="_xlnm.Print_Titles" localSheetId="0">'TH DM vốn ĐT 2022 bao gồm 2021'!$5:$9</definedName>
    <definedName name="TaxTV">10%</definedName>
    <definedName name="TaxXL">5%</definedName>
  </definedNames>
  <calcPr calcId="191029"/>
</workbook>
</file>

<file path=xl/calcChain.xml><?xml version="1.0" encoding="utf-8"?>
<calcChain xmlns="http://schemas.openxmlformats.org/spreadsheetml/2006/main">
  <c r="E18" i="11" l="1"/>
  <c r="E16" i="11"/>
  <c r="E7" i="11"/>
  <c r="E27" i="11" s="1"/>
  <c r="C18" i="11"/>
  <c r="C16" i="11"/>
  <c r="C7" i="11"/>
  <c r="C27" i="11" s="1"/>
  <c r="M16" i="9" l="1"/>
  <c r="H21" i="9"/>
  <c r="I21" i="9"/>
  <c r="J21" i="9"/>
  <c r="K21" i="9"/>
  <c r="L21" i="9"/>
  <c r="M21" i="9"/>
  <c r="N21" i="9"/>
  <c r="O21" i="9"/>
  <c r="G21" i="9"/>
  <c r="M14" i="9"/>
  <c r="M13" i="9"/>
  <c r="M33" i="9"/>
  <c r="M32" i="9"/>
  <c r="N57" i="9" l="1"/>
  <c r="N53" i="9"/>
  <c r="N52" i="9" s="1"/>
  <c r="N49" i="9"/>
  <c r="N46" i="9"/>
  <c r="N44" i="9"/>
  <c r="N39" i="9"/>
  <c r="N36" i="9"/>
  <c r="N34" i="9"/>
  <c r="N31" i="9"/>
  <c r="F10" i="9"/>
  <c r="G57" i="9"/>
  <c r="H57" i="9"/>
  <c r="H52" i="9" s="1"/>
  <c r="I57" i="9"/>
  <c r="J57" i="9"/>
  <c r="K57" i="9"/>
  <c r="L57" i="9"/>
  <c r="L52" i="9" s="1"/>
  <c r="M57" i="9"/>
  <c r="O57" i="9"/>
  <c r="F57" i="9"/>
  <c r="J52" i="9"/>
  <c r="G53" i="9"/>
  <c r="G52" i="9" s="1"/>
  <c r="H53" i="9"/>
  <c r="I53" i="9"/>
  <c r="I52" i="9" s="1"/>
  <c r="J53" i="9"/>
  <c r="K53" i="9"/>
  <c r="K52" i="9" s="1"/>
  <c r="L53" i="9"/>
  <c r="M53" i="9"/>
  <c r="M52" i="9" s="1"/>
  <c r="O53" i="9"/>
  <c r="O52" i="9" s="1"/>
  <c r="F53" i="9"/>
  <c r="F52" i="9"/>
  <c r="G49" i="9"/>
  <c r="H49" i="9"/>
  <c r="I49" i="9"/>
  <c r="J49" i="9"/>
  <c r="K49" i="9"/>
  <c r="L49" i="9"/>
  <c r="M49" i="9"/>
  <c r="O49" i="9"/>
  <c r="F49" i="9"/>
  <c r="G46" i="9"/>
  <c r="H46" i="9"/>
  <c r="I46" i="9"/>
  <c r="J46" i="9"/>
  <c r="K46" i="9"/>
  <c r="L46" i="9"/>
  <c r="M46" i="9"/>
  <c r="O46" i="9"/>
  <c r="F46" i="9"/>
  <c r="G44" i="9"/>
  <c r="H44" i="9"/>
  <c r="I44" i="9"/>
  <c r="J44" i="9"/>
  <c r="K44" i="9"/>
  <c r="L44" i="9"/>
  <c r="M44" i="9"/>
  <c r="O44" i="9"/>
  <c r="F44" i="9"/>
  <c r="G39" i="9"/>
  <c r="H39" i="9"/>
  <c r="I39" i="9"/>
  <c r="J39" i="9"/>
  <c r="K39" i="9"/>
  <c r="L39" i="9"/>
  <c r="M39" i="9"/>
  <c r="O39" i="9"/>
  <c r="F39" i="9"/>
  <c r="G36" i="9"/>
  <c r="H36" i="9"/>
  <c r="I36" i="9"/>
  <c r="J36" i="9"/>
  <c r="K36" i="9"/>
  <c r="L36" i="9"/>
  <c r="M36" i="9"/>
  <c r="O36" i="9"/>
  <c r="F36" i="9"/>
  <c r="G34" i="9"/>
  <c r="H34" i="9"/>
  <c r="I34" i="9"/>
  <c r="J34" i="9"/>
  <c r="K34" i="9"/>
  <c r="L34" i="9"/>
  <c r="M34" i="9"/>
  <c r="O34" i="9"/>
  <c r="F34" i="9"/>
  <c r="G31" i="9"/>
  <c r="H31" i="9"/>
  <c r="I31" i="9"/>
  <c r="J31" i="9"/>
  <c r="K31" i="9"/>
  <c r="L31" i="9"/>
  <c r="M31" i="9"/>
  <c r="O31" i="9"/>
  <c r="F31" i="9"/>
  <c r="G27" i="9"/>
  <c r="H27" i="9"/>
  <c r="I27" i="9"/>
  <c r="J27" i="9"/>
  <c r="K27" i="9"/>
  <c r="L27" i="9"/>
  <c r="M27" i="9"/>
  <c r="N27" i="9"/>
  <c r="O27" i="9"/>
  <c r="F27" i="9"/>
  <c r="O24" i="9"/>
  <c r="N24" i="9"/>
  <c r="M24" i="9"/>
  <c r="L24" i="9"/>
  <c r="K24" i="9"/>
  <c r="J24" i="9"/>
  <c r="I24" i="9"/>
  <c r="H24" i="9"/>
  <c r="G24" i="9"/>
  <c r="F24" i="9"/>
  <c r="F21" i="9"/>
  <c r="G18" i="9"/>
  <c r="G17" i="9" s="1"/>
  <c r="H18" i="9"/>
  <c r="I18" i="9"/>
  <c r="I17" i="9" s="1"/>
  <c r="J18" i="9"/>
  <c r="K18" i="9"/>
  <c r="K17" i="9" s="1"/>
  <c r="L18" i="9"/>
  <c r="M18" i="9"/>
  <c r="N18" i="9"/>
  <c r="O18" i="9"/>
  <c r="O17" i="9" s="1"/>
  <c r="F18" i="9"/>
  <c r="G12" i="9"/>
  <c r="H12" i="9"/>
  <c r="I12" i="9"/>
  <c r="J12" i="9"/>
  <c r="K12" i="9"/>
  <c r="L12" i="9"/>
  <c r="M12" i="9"/>
  <c r="N12" i="9"/>
  <c r="O12" i="9"/>
  <c r="F12" i="9"/>
  <c r="M17" i="9" l="1"/>
  <c r="M11" i="9" s="1"/>
  <c r="M10" i="9" s="1"/>
  <c r="N9" i="9" s="1"/>
  <c r="N17" i="9"/>
  <c r="N11" i="9" s="1"/>
  <c r="N10" i="9" s="1"/>
  <c r="L17" i="9"/>
  <c r="L11" i="9" s="1"/>
  <c r="L10" i="9" s="1"/>
  <c r="H17" i="9"/>
  <c r="H11" i="9" s="1"/>
  <c r="H10" i="9" s="1"/>
  <c r="O11" i="9"/>
  <c r="O10" i="9" s="1"/>
  <c r="K11" i="9"/>
  <c r="K10" i="9" s="1"/>
  <c r="I11" i="9"/>
  <c r="I10" i="9" s="1"/>
  <c r="G11" i="9"/>
  <c r="G10" i="9" s="1"/>
  <c r="F17" i="9"/>
  <c r="F11" i="9" s="1"/>
  <c r="J17" i="9"/>
  <c r="J11" i="9" s="1"/>
  <c r="J10" i="9" s="1"/>
</calcChain>
</file>

<file path=xl/comments1.xml><?xml version="1.0" encoding="utf-8"?>
<comments xmlns="http://schemas.openxmlformats.org/spreadsheetml/2006/main">
  <authors>
    <author>Administrator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Tỉnh giao 9 xã 2,7 tỷ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Tỉnh giao 9 xã 2,7 tỷ</t>
        </r>
      </text>
    </comment>
  </commentList>
</comments>
</file>

<file path=xl/sharedStrings.xml><?xml version="1.0" encoding="utf-8"?>
<sst xmlns="http://schemas.openxmlformats.org/spreadsheetml/2006/main" count="154" uniqueCount="138">
  <si>
    <t>Biểu 1: TIẾN ĐỘ GIẢI NGÂN VỐN ĐẦU TƯ PHÁT TRIỂN NGUỒN NGÂN SÁCH TRUNG ƯƠNG THỰC HIỆN CHƯƠNG TRÌNH MTQG XÂY DỰNG NÔNG THÔN MỚI GIAI ĐOẠN 2021 - 2025 HUYỆN …………….</t>
  </si>
  <si>
    <t>Kèm theo Công văn số         /SNNPTNT-KHTC ngày       /3/2023 của Sở Nông nghiệp và PTNT</t>
  </si>
  <si>
    <t>ĐVT: Triệu đồng.</t>
  </si>
  <si>
    <t>TT</t>
  </si>
  <si>
    <t>Dự án</t>
  </si>
  <si>
    <t xml:space="preserve">Quy mô </t>
  </si>
  <si>
    <t>Thời gian thực hiện</t>
  </si>
  <si>
    <t>Quyết định đầu tư</t>
  </si>
  <si>
    <t>Kế hoạch năm 2022 (bao gồm nguồn vốn 2021)</t>
  </si>
  <si>
    <t xml:space="preserve">Tiến độ </t>
  </si>
  <si>
    <t>Ước giải ngân đến tháng 6/2023</t>
  </si>
  <si>
    <t>Ước giải ngân đến cuối năm 2023</t>
  </si>
  <si>
    <t>Chủ đầu tư</t>
  </si>
  <si>
    <t>Ghi chú</t>
  </si>
  <si>
    <t>Số, ngày Quyết định</t>
  </si>
  <si>
    <t>Tổng mức đầu tư</t>
  </si>
  <si>
    <t>Trong đó:</t>
  </si>
  <si>
    <t xml:space="preserve">Tổng số </t>
  </si>
  <si>
    <t>Khối lượng hoàn thành
(%)</t>
  </si>
  <si>
    <t>Tạm ứng thanh quyết toán (tháng 3/2023)</t>
  </si>
  <si>
    <t>Ngân sách Trung ương</t>
  </si>
  <si>
    <t>Nguồn vốn khác</t>
  </si>
  <si>
    <t>TỔNG SỐ</t>
  </si>
  <si>
    <t>I</t>
  </si>
  <si>
    <t>II</t>
  </si>
  <si>
    <t xml:space="preserve">Công trình cấp xã </t>
  </si>
  <si>
    <t>BIỂU 2: TIẾN ĐỘ GIẢI NGÂN NGUỒN VỐN SỰ NGHIỆP THUỘC CHƯƠNG TRÌNH MỤC TIÊU QUỐC GIA XÂY DỰNG NÔNG THÔN MỚI NĂM 2023 (CẤP HUYỆN)</t>
  </si>
  <si>
    <t>(Kèm công văn số         /SNNPTNT-KHTC ngày   /3/2022 của Sở Nông nghiệp và Phát triển nông thôn)</t>
  </si>
  <si>
    <t>Số
TT</t>
  </si>
  <si>
    <t>Tên/mục chi</t>
  </si>
  <si>
    <t xml:space="preserve"> Dự toán năm 2023 
(theo quyết định 2847/QĐ-UBND)</t>
  </si>
  <si>
    <t>Kết quả thanh quyết toán tháng 3 năm 2023</t>
  </si>
  <si>
    <t>Kết quả thanh quyết toán tháng 6 năm 2023</t>
  </si>
  <si>
    <t>Kết quả thanh quyết toán cuối năm 2023</t>
  </si>
  <si>
    <t>a</t>
  </si>
  <si>
    <t>Chương trình  MTQG xây dựng NTM 2021 - 2025</t>
  </si>
  <si>
    <t>b</t>
  </si>
  <si>
    <t>Khánh An</t>
  </si>
  <si>
    <t>Quốc Thái</t>
  </si>
  <si>
    <t>Nhơn Hội</t>
  </si>
  <si>
    <t>Phú Hữu</t>
  </si>
  <si>
    <t>Phú Hội</t>
  </si>
  <si>
    <t>Phước Hưng</t>
  </si>
  <si>
    <t>Vĩnh Lộc</t>
  </si>
  <si>
    <t>Vĩnh Hậu</t>
  </si>
  <si>
    <t>Vĩnh Trường</t>
  </si>
  <si>
    <t>Vĩnh Hội Đông</t>
  </si>
  <si>
    <t>Đa Phước</t>
  </si>
  <si>
    <t>Nâng cấp bê tông lộ giao thông nông thôn Cồn Cóc</t>
  </si>
  <si>
    <t>Cải tạo cảnh quan nông thôn (lắp đặt hệ thống chiếu sáng NLMT tuyến QL 91C từ cầu Đình đến ranh xã Quốc Thái)</t>
  </si>
  <si>
    <t>Cải tạo cảnh quan nông thôn (Hệ thống đèn NLMT tuyến Quốc lộ 91C)</t>
  </si>
  <si>
    <t>Cải tạo cảnh quan nông thôn (Hệ thống chiếu sáng NLMT khu dân cư Cua Ông Cải)</t>
  </si>
  <si>
    <t>Nâng cấp hệ thống truyền thanh xã Khánh An</t>
  </si>
  <si>
    <t>Nâng cấp đường nội bộ chợ Khánh An</t>
  </si>
  <si>
    <t>Cải tạo cảnh quan nông thôn (Nâng cấp hệ thống chiếu sáng NLMT đường Nam kênh xã Đội đoạn từ Phước Quản - Hà Bao 1)</t>
  </si>
  <si>
    <t>Cải tạo cảnh quan nông thôn (Hệ thống chiếu sáng NLMT khu dân cư ấp Hà Bao I)</t>
  </si>
  <si>
    <t>Nâng cấp đường ra cánh đồng Thái Văn Thành</t>
  </si>
  <si>
    <t>Nâng cấp, sửa chữa hệ thống truyền thanh xã Khánh Bình</t>
  </si>
  <si>
    <t>Nâng cấp, cải tạo chợ và hệ thống cống chợ Bắc Đai</t>
  </si>
  <si>
    <t>Hệ thống cống, mương thoát nước ấp Bắc Đai</t>
  </si>
  <si>
    <t>Cải tạo cảnh quan nông thôn (Nâng cấp hệ thống đèn chiếu sáng NLMT xã Nhơn Hội)</t>
  </si>
  <si>
    <t>Lắp đặt hệ thống truyền thanh xã từ cầu Vĩnh Lộc vòng đến ĐBP Phú Hữu đến cầu Cỏ Lau</t>
  </si>
  <si>
    <t>Đường cộ nội đồng đồn ông Sinh giai đoạn 2 ấp Phú Thạnh</t>
  </si>
  <si>
    <t>Lắp đặt hệ thống truyền thanh ấp Phú Trung</t>
  </si>
  <si>
    <t>Cải tạo, nâng cấp hệ thống chiếu sáng đường tỉnh lộ 957 và đường giao thông nông thôn xã</t>
  </si>
  <si>
    <t>Nâng cấp hệ thống loa truyền thanh xã Vĩnh Lộc</t>
  </si>
  <si>
    <t>Nâng cấp lộ giao thông nông thôn ấp Vĩnh Phước</t>
  </si>
  <si>
    <t>Nâng cấp, cải tạo hệ thống giao thông + thoát nước KDC ấp Vĩnh Lợi</t>
  </si>
  <si>
    <t>Xây dựng hệ thống thoát nước chợ Vĩnh Thạnh</t>
  </si>
  <si>
    <t>Nâng cấp láng nhựa lộ GTNT tiểu vùng 2 ấp Vĩnh Bảo</t>
  </si>
  <si>
    <t>Xây dựng đường cộ nội đồng mương Út Đởm ấp Vĩnh Ngữ</t>
  </si>
  <si>
    <t>Nâng cấp lộ GTNT xã Vĩnh Trường</t>
  </si>
  <si>
    <t>Cải tạo cảnh quan nông thôn (Hệ thống chiếu sáng NLMT đường GTNT xã Vĩnh Trường)</t>
  </si>
  <si>
    <t>Nâng cấp, mở rộng lộ GTNT đọan từ UBND xã đến nhà Thầy Khiêm</t>
  </si>
  <si>
    <t>Đường GTNT ấp Vĩnh Hòa (đoạn từ KDC ấp Vĩnh Hòa đến trường TH "B" Vĩnh Hội Đông điểm chính)</t>
  </si>
  <si>
    <t>Ban Quản lý ĐTXD KV</t>
  </si>
  <si>
    <t>CTMT giảm nghèo bền vững</t>
  </si>
  <si>
    <t>Xã Nhơn Hội</t>
  </si>
  <si>
    <t>Xã Vĩnh Trường</t>
  </si>
  <si>
    <t>Nâng cấp lộ GTNT xã Nhơn Hội (đoạn từ cầu C3 đến ranh xã Quốc Thái)</t>
  </si>
  <si>
    <t>Nâng cấp sân nền trường Tiểu học B Nhơn Hội</t>
  </si>
  <si>
    <t>Giải quyết tình trạng thiếu đất ở, nhà ở tại ấp Búng Lớn, xã Nhơn Hội</t>
  </si>
  <si>
    <t>Nâng cấp lộ GTNT xã Vĩnh Trường (đoạn La Ma)</t>
  </si>
  <si>
    <t>Giải quyết tình trạng thiếu đất ở, nhà ở tại ấp La Ma, xã Vĩnh Trường</t>
  </si>
  <si>
    <t>01</t>
  </si>
  <si>
    <t>02</t>
  </si>
  <si>
    <t>Khánh Bình</t>
  </si>
  <si>
    <t>03</t>
  </si>
  <si>
    <t>04</t>
  </si>
  <si>
    <t>05</t>
  </si>
  <si>
    <t>06</t>
  </si>
  <si>
    <t>07</t>
  </si>
  <si>
    <t>08</t>
  </si>
  <si>
    <t>09</t>
  </si>
  <si>
    <t>1834 ngày 01/11/2022</t>
  </si>
  <si>
    <t>2022-2023</t>
  </si>
  <si>
    <t>350m</t>
  </si>
  <si>
    <t>3,5km</t>
  </si>
  <si>
    <t>1,5km</t>
  </si>
  <si>
    <t>5,5km</t>
  </si>
  <si>
    <t>Toàn xã</t>
  </si>
  <si>
    <t>250m</t>
  </si>
  <si>
    <t>3km</t>
  </si>
  <si>
    <t>950m</t>
  </si>
  <si>
    <t>6600m2</t>
  </si>
  <si>
    <t>170m</t>
  </si>
  <si>
    <t>4,5km</t>
  </si>
  <si>
    <t>16,5km</t>
  </si>
  <si>
    <t>0,8km</t>
  </si>
  <si>
    <t>2,8km</t>
  </si>
  <si>
    <t>18km</t>
  </si>
  <si>
    <t>15km</t>
  </si>
  <si>
    <t>600m</t>
  </si>
  <si>
    <t>200m</t>
  </si>
  <si>
    <t>0,75km</t>
  </si>
  <si>
    <t>1,4km</t>
  </si>
  <si>
    <t>0,6km</t>
  </si>
  <si>
    <t>0,9km</t>
  </si>
  <si>
    <t>2km</t>
  </si>
  <si>
    <t>2022-2025</t>
  </si>
  <si>
    <t>128m2</t>
  </si>
  <si>
    <t>1300m</t>
  </si>
  <si>
    <t>Đất ở 02 hộ, nhà ở 19 hộ</t>
  </si>
  <si>
    <t>Đất ở 02 hộ, nhà ở 22 hộ</t>
  </si>
  <si>
    <t>1000m</t>
  </si>
  <si>
    <t>Phòng Nông nghiệp &amp; PTNT</t>
  </si>
  <si>
    <t>Chương trình mỗi xã một sản phẩm (OCCOP)</t>
  </si>
  <si>
    <t>Chương trình khoa học Công nghệ phục vụ xây dựng NTM</t>
  </si>
  <si>
    <t>Đào tạo nghề cho lao động nông thôn</t>
  </si>
  <si>
    <t>Mô hình thu gom bao gói thuốc BVTV, phân loại rác sinh hoạt tại nguồn</t>
  </si>
  <si>
    <t>Mô hình cảnh quan sáng, xanh, sạch, đẹp</t>
  </si>
  <si>
    <t>Tập huấn nâng cao năng lực</t>
  </si>
  <si>
    <t>Thông tin truyền thông, tuyên truyền NTM, học tập kinh nghiệp NTM</t>
  </si>
  <si>
    <t>Kiểm tra giám sát, mua sắm thiết bị, hoạt động Ban chỉ đạo, Văn phòng điều phối NTM</t>
  </si>
  <si>
    <t>Phòng Lao động TB và XH</t>
  </si>
  <si>
    <t>Đào tạo nghề cho lao động nông thôn (phi nông nghiệp)</t>
  </si>
  <si>
    <t>UBND các xã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</si>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</sst>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4"/>
      <name val="Times New Roman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4"/>
      <color theme="1"/>
      <name val="Times New Roman"/>
      <charset val="163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u/>
      <sz val="12"/>
      <color theme="1"/>
      <name val="Cambria"/>
      <family val="1"/>
      <scheme val="major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quotePrefix="1" applyFont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164" fontId="7" fillId="0" borderId="10" xfId="1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 applyProtection="1">
      <alignment vertical="center" wrapText="1"/>
    </xf>
    <xf numFmtId="164" fontId="8" fillId="0" borderId="4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vertical="center" wrapText="1"/>
    </xf>
    <xf numFmtId="164" fontId="9" fillId="0" borderId="5" xfId="1" applyNumberFormat="1" applyFont="1" applyFill="1" applyBorder="1" applyAlignment="1">
      <alignment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0" xfId="0" applyFont="1"/>
    <xf numFmtId="3" fontId="8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/>
    <xf numFmtId="3" fontId="7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/>
    <xf numFmtId="0" fontId="14" fillId="0" borderId="1" xfId="0" applyFont="1" applyBorder="1"/>
    <xf numFmtId="3" fontId="14" fillId="0" borderId="1" xfId="0" applyNumberFormat="1" applyFont="1" applyBorder="1"/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Comma" xfId="1" builtinId="3"/>
    <cellStyle name="Comma 11 2" xfId="4"/>
    <cellStyle name="Comma 2 4 3 3" xfId="3"/>
    <cellStyle name="Comma 3" xfId="5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110" zoomScaleNormal="110" workbookViewId="0">
      <pane xSplit="4" ySplit="10" topLeftCell="E11" activePane="bottomRight" state="frozen"/>
      <selection pane="topRight"/>
      <selection pane="bottomLeft"/>
      <selection pane="bottomRight" activeCell="C58" sqref="C58"/>
    </sheetView>
  </sheetViews>
  <sheetFormatPr defaultColWidth="9.140625" defaultRowHeight="15.75"/>
  <cols>
    <col min="1" max="1" width="6.7109375" style="7" customWidth="1"/>
    <col min="2" max="2" width="41.42578125" style="6" customWidth="1"/>
    <col min="3" max="3" width="12.5703125" style="6" customWidth="1"/>
    <col min="4" max="4" width="11.28515625" style="7" customWidth="1"/>
    <col min="5" max="5" width="12.28515625" style="15" customWidth="1"/>
    <col min="6" max="7" width="11.28515625" style="16" customWidth="1"/>
    <col min="8" max="8" width="10.85546875" style="16" customWidth="1"/>
    <col min="9" max="9" width="11.140625" style="16" customWidth="1"/>
    <col min="10" max="10" width="11.28515625" style="16" customWidth="1"/>
    <col min="11" max="11" width="10.85546875" style="16" customWidth="1"/>
    <col min="12" max="12" width="11.42578125" style="16" customWidth="1"/>
    <col min="13" max="13" width="11.85546875" style="16" customWidth="1"/>
    <col min="14" max="14" width="11.42578125" style="16" customWidth="1"/>
    <col min="15" max="15" width="11.85546875" style="16" customWidth="1"/>
    <col min="16" max="16" width="10.42578125" style="16" customWidth="1"/>
    <col min="17" max="17" width="12.42578125" style="16" customWidth="1"/>
    <col min="18" max="18" width="12.7109375" style="6" customWidth="1"/>
    <col min="19" max="16384" width="9.140625" style="6"/>
  </cols>
  <sheetData>
    <row r="1" spans="1:17" ht="18.75" customHeight="1">
      <c r="A1" s="69"/>
      <c r="B1" s="69"/>
    </row>
    <row r="2" spans="1:17" ht="18.75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B4" s="7"/>
      <c r="C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1" t="s">
        <v>2</v>
      </c>
      <c r="Q4" s="71"/>
    </row>
    <row r="5" spans="1:17" s="1" customFormat="1" ht="26.25" customHeight="1">
      <c r="A5" s="68" t="s">
        <v>3</v>
      </c>
      <c r="B5" s="68" t="s">
        <v>4</v>
      </c>
      <c r="C5" s="68" t="s">
        <v>5</v>
      </c>
      <c r="D5" s="68" t="s">
        <v>6</v>
      </c>
      <c r="E5" s="66" t="s">
        <v>7</v>
      </c>
      <c r="F5" s="72"/>
      <c r="G5" s="72"/>
      <c r="H5" s="67"/>
      <c r="I5" s="65" t="s">
        <v>8</v>
      </c>
      <c r="J5" s="65"/>
      <c r="K5" s="65"/>
      <c r="L5" s="66" t="s">
        <v>9</v>
      </c>
      <c r="M5" s="72"/>
      <c r="N5" s="62" t="s">
        <v>10</v>
      </c>
      <c r="O5" s="62" t="s">
        <v>11</v>
      </c>
      <c r="P5" s="65" t="s">
        <v>12</v>
      </c>
      <c r="Q5" s="65" t="s">
        <v>13</v>
      </c>
    </row>
    <row r="6" spans="1:17" s="1" customFormat="1" ht="19.5" customHeight="1">
      <c r="A6" s="68"/>
      <c r="B6" s="68"/>
      <c r="C6" s="68"/>
      <c r="D6" s="68"/>
      <c r="E6" s="65" t="s">
        <v>14</v>
      </c>
      <c r="F6" s="65" t="s">
        <v>15</v>
      </c>
      <c r="G6" s="66" t="s">
        <v>16</v>
      </c>
      <c r="H6" s="67"/>
      <c r="I6" s="65" t="s">
        <v>17</v>
      </c>
      <c r="J6" s="65" t="s">
        <v>16</v>
      </c>
      <c r="K6" s="65"/>
      <c r="L6" s="62" t="s">
        <v>18</v>
      </c>
      <c r="M6" s="62" t="s">
        <v>19</v>
      </c>
      <c r="N6" s="63"/>
      <c r="O6" s="63"/>
      <c r="P6" s="65"/>
      <c r="Q6" s="65"/>
    </row>
    <row r="7" spans="1:17" s="1" customFormat="1" ht="40.5" customHeight="1">
      <c r="A7" s="68"/>
      <c r="B7" s="68"/>
      <c r="C7" s="68"/>
      <c r="D7" s="68"/>
      <c r="E7" s="65"/>
      <c r="F7" s="65"/>
      <c r="G7" s="65" t="s">
        <v>20</v>
      </c>
      <c r="H7" s="62" t="s">
        <v>21</v>
      </c>
      <c r="I7" s="65"/>
      <c r="J7" s="65" t="s">
        <v>20</v>
      </c>
      <c r="K7" s="62" t="s">
        <v>21</v>
      </c>
      <c r="L7" s="63"/>
      <c r="M7" s="63"/>
      <c r="N7" s="63"/>
      <c r="O7" s="63"/>
      <c r="P7" s="65"/>
      <c r="Q7" s="65"/>
    </row>
    <row r="8" spans="1:17" s="1" customFormat="1" ht="31.5" customHeight="1">
      <c r="A8" s="68"/>
      <c r="B8" s="68"/>
      <c r="C8" s="68"/>
      <c r="D8" s="68"/>
      <c r="E8" s="65"/>
      <c r="F8" s="65"/>
      <c r="G8" s="65"/>
      <c r="H8" s="64"/>
      <c r="I8" s="65"/>
      <c r="J8" s="65"/>
      <c r="K8" s="64"/>
      <c r="L8" s="64"/>
      <c r="M8" s="64"/>
      <c r="N8" s="64"/>
      <c r="O8" s="64"/>
      <c r="P8" s="65"/>
      <c r="Q8" s="65"/>
    </row>
    <row r="9" spans="1:17" s="7" customFormat="1" ht="16.5" customHeight="1">
      <c r="A9" s="22">
        <v>1</v>
      </c>
      <c r="B9" s="22">
        <v>2</v>
      </c>
      <c r="C9" s="22">
        <v>3</v>
      </c>
      <c r="D9" s="22">
        <v>4</v>
      </c>
      <c r="E9" s="22">
        <v>9</v>
      </c>
      <c r="F9" s="22">
        <v>10</v>
      </c>
      <c r="G9" s="22">
        <v>11</v>
      </c>
      <c r="H9" s="22">
        <v>12</v>
      </c>
      <c r="I9" s="22">
        <v>13</v>
      </c>
      <c r="J9" s="22">
        <v>14</v>
      </c>
      <c r="K9" s="22">
        <v>15</v>
      </c>
      <c r="L9" s="22"/>
      <c r="M9" s="10"/>
      <c r="N9" s="24">
        <f>M10-M9</f>
        <v>12847</v>
      </c>
      <c r="O9" s="22"/>
      <c r="P9" s="22">
        <v>22</v>
      </c>
      <c r="Q9" s="22">
        <v>23</v>
      </c>
    </row>
    <row r="10" spans="1:17" s="12" customFormat="1" ht="31.5">
      <c r="A10" s="25"/>
      <c r="B10" s="25" t="s">
        <v>22</v>
      </c>
      <c r="C10" s="25"/>
      <c r="D10" s="40"/>
      <c r="E10" s="47" t="s">
        <v>94</v>
      </c>
      <c r="F10" s="45">
        <f>F11+F52</f>
        <v>21517</v>
      </c>
      <c r="G10" s="45">
        <f t="shared" ref="G10:O10" si="0">G11+G52</f>
        <v>21517</v>
      </c>
      <c r="H10" s="45">
        <f t="shared" si="0"/>
        <v>0</v>
      </c>
      <c r="I10" s="45">
        <f t="shared" si="0"/>
        <v>21517</v>
      </c>
      <c r="J10" s="45">
        <f t="shared" si="0"/>
        <v>21517</v>
      </c>
      <c r="K10" s="45">
        <f t="shared" si="0"/>
        <v>0</v>
      </c>
      <c r="L10" s="45">
        <f t="shared" si="0"/>
        <v>0</v>
      </c>
      <c r="M10" s="45">
        <f t="shared" si="0"/>
        <v>12847</v>
      </c>
      <c r="N10" s="45">
        <f t="shared" si="0"/>
        <v>21517</v>
      </c>
      <c r="O10" s="45">
        <f t="shared" si="0"/>
        <v>0</v>
      </c>
      <c r="P10" s="41"/>
      <c r="Q10" s="41"/>
    </row>
    <row r="11" spans="1:17" s="4" customFormat="1" ht="31.5">
      <c r="A11" s="26" t="s">
        <v>23</v>
      </c>
      <c r="B11" s="27" t="s">
        <v>35</v>
      </c>
      <c r="C11" s="28"/>
      <c r="D11" s="26" t="s">
        <v>95</v>
      </c>
      <c r="E11" s="29"/>
      <c r="F11" s="29">
        <f>F12+F17</f>
        <v>19844</v>
      </c>
      <c r="G11" s="29">
        <f t="shared" ref="G11:O11" si="1">G12+G17</f>
        <v>19844</v>
      </c>
      <c r="H11" s="29">
        <f t="shared" si="1"/>
        <v>0</v>
      </c>
      <c r="I11" s="29">
        <f t="shared" si="1"/>
        <v>19844</v>
      </c>
      <c r="J11" s="29">
        <f t="shared" si="1"/>
        <v>19844</v>
      </c>
      <c r="K11" s="29">
        <f t="shared" si="1"/>
        <v>0</v>
      </c>
      <c r="L11" s="29">
        <f t="shared" si="1"/>
        <v>0</v>
      </c>
      <c r="M11" s="29">
        <f t="shared" si="1"/>
        <v>12847</v>
      </c>
      <c r="N11" s="29">
        <f t="shared" si="1"/>
        <v>19844</v>
      </c>
      <c r="O11" s="29">
        <f t="shared" si="1"/>
        <v>0</v>
      </c>
      <c r="P11" s="29"/>
      <c r="Q11" s="29"/>
    </row>
    <row r="12" spans="1:17" s="4" customFormat="1">
      <c r="A12" s="2" t="s">
        <v>34</v>
      </c>
      <c r="B12" s="3" t="s">
        <v>75</v>
      </c>
      <c r="C12" s="13"/>
      <c r="D12" s="2"/>
      <c r="E12" s="17"/>
      <c r="F12" s="17">
        <f>SUM(F13:F16)</f>
        <v>4872</v>
      </c>
      <c r="G12" s="17">
        <f t="shared" ref="G12:O12" si="2">SUM(G13:G16)</f>
        <v>4872</v>
      </c>
      <c r="H12" s="17">
        <f t="shared" si="2"/>
        <v>0</v>
      </c>
      <c r="I12" s="17">
        <f t="shared" si="2"/>
        <v>4872</v>
      </c>
      <c r="J12" s="17">
        <f t="shared" si="2"/>
        <v>4872</v>
      </c>
      <c r="K12" s="17">
        <f t="shared" si="2"/>
        <v>0</v>
      </c>
      <c r="L12" s="17">
        <f t="shared" si="2"/>
        <v>0</v>
      </c>
      <c r="M12" s="17">
        <f t="shared" si="2"/>
        <v>3340</v>
      </c>
      <c r="N12" s="17">
        <f t="shared" si="2"/>
        <v>4872</v>
      </c>
      <c r="O12" s="17">
        <f t="shared" si="2"/>
        <v>0</v>
      </c>
      <c r="P12" s="17"/>
      <c r="Q12" s="17"/>
    </row>
    <row r="13" spans="1:17" s="9" customFormat="1" ht="31.5">
      <c r="A13" s="8"/>
      <c r="B13" s="30" t="s">
        <v>64</v>
      </c>
      <c r="C13" s="48" t="s">
        <v>110</v>
      </c>
      <c r="D13" s="8"/>
      <c r="E13" s="18"/>
      <c r="F13" s="31">
        <v>1942</v>
      </c>
      <c r="G13" s="31">
        <v>1942</v>
      </c>
      <c r="H13" s="18"/>
      <c r="I13" s="31">
        <v>1942</v>
      </c>
      <c r="J13" s="31">
        <v>1942</v>
      </c>
      <c r="K13" s="18"/>
      <c r="L13" s="18"/>
      <c r="M13" s="18">
        <f>1804+42</f>
        <v>1846</v>
      </c>
      <c r="N13" s="18">
        <v>1942</v>
      </c>
      <c r="O13" s="18"/>
      <c r="P13" s="18"/>
      <c r="Q13" s="18"/>
    </row>
    <row r="14" spans="1:17" s="9" customFormat="1" ht="31.5">
      <c r="A14" s="8"/>
      <c r="B14" s="30" t="s">
        <v>70</v>
      </c>
      <c r="C14" s="32" t="s">
        <v>115</v>
      </c>
      <c r="D14" s="8"/>
      <c r="E14" s="18"/>
      <c r="F14" s="31">
        <v>1000</v>
      </c>
      <c r="G14" s="31">
        <v>1000</v>
      </c>
      <c r="H14" s="18"/>
      <c r="I14" s="31">
        <v>1000</v>
      </c>
      <c r="J14" s="31">
        <v>1000</v>
      </c>
      <c r="K14" s="18"/>
      <c r="L14" s="18"/>
      <c r="M14" s="18">
        <f>693+42</f>
        <v>735</v>
      </c>
      <c r="N14" s="18">
        <v>1000</v>
      </c>
      <c r="O14" s="18"/>
      <c r="P14" s="18"/>
      <c r="Q14" s="18"/>
    </row>
    <row r="15" spans="1:17" s="9" customFormat="1" ht="31.5">
      <c r="A15" s="8"/>
      <c r="B15" s="30" t="s">
        <v>73</v>
      </c>
      <c r="C15" s="32" t="s">
        <v>118</v>
      </c>
      <c r="D15" s="8"/>
      <c r="E15" s="18"/>
      <c r="F15" s="31">
        <v>222</v>
      </c>
      <c r="G15" s="31">
        <v>222</v>
      </c>
      <c r="H15" s="18"/>
      <c r="I15" s="31">
        <v>222</v>
      </c>
      <c r="J15" s="31">
        <v>222</v>
      </c>
      <c r="K15" s="18"/>
      <c r="L15" s="18"/>
      <c r="M15" s="18">
        <v>222</v>
      </c>
      <c r="N15" s="18">
        <v>222</v>
      </c>
      <c r="O15" s="18"/>
      <c r="P15" s="18"/>
      <c r="Q15" s="18"/>
    </row>
    <row r="16" spans="1:17" s="9" customFormat="1" ht="47.25">
      <c r="A16" s="8"/>
      <c r="B16" s="30" t="s">
        <v>74</v>
      </c>
      <c r="C16" s="32" t="s">
        <v>108</v>
      </c>
      <c r="D16" s="8"/>
      <c r="E16" s="42"/>
      <c r="F16" s="31">
        <v>1708</v>
      </c>
      <c r="G16" s="31">
        <v>1708</v>
      </c>
      <c r="H16" s="18"/>
      <c r="I16" s="31">
        <v>1708</v>
      </c>
      <c r="J16" s="31">
        <v>1708</v>
      </c>
      <c r="K16" s="18"/>
      <c r="L16" s="18"/>
      <c r="M16" s="18">
        <f>507+30</f>
        <v>537</v>
      </c>
      <c r="N16" s="18">
        <v>1708</v>
      </c>
      <c r="O16" s="18"/>
      <c r="P16" s="18"/>
      <c r="Q16" s="18"/>
    </row>
    <row r="17" spans="1:17" s="4" customFormat="1">
      <c r="A17" s="2" t="s">
        <v>36</v>
      </c>
      <c r="B17" s="3" t="s">
        <v>25</v>
      </c>
      <c r="C17" s="13"/>
      <c r="D17" s="2"/>
      <c r="E17" s="17"/>
      <c r="F17" s="17">
        <f t="shared" ref="F17:O17" si="3">F18+F21+F24+F27+F31+F34+F36+F39+F44+F46+F49</f>
        <v>14972</v>
      </c>
      <c r="G17" s="17">
        <f t="shared" si="3"/>
        <v>14972</v>
      </c>
      <c r="H17" s="17">
        <f t="shared" si="3"/>
        <v>0</v>
      </c>
      <c r="I17" s="17">
        <f t="shared" si="3"/>
        <v>14972</v>
      </c>
      <c r="J17" s="17">
        <f t="shared" si="3"/>
        <v>14972</v>
      </c>
      <c r="K17" s="17">
        <f t="shared" si="3"/>
        <v>0</v>
      </c>
      <c r="L17" s="17">
        <f t="shared" si="3"/>
        <v>0</v>
      </c>
      <c r="M17" s="17">
        <f t="shared" si="3"/>
        <v>9507</v>
      </c>
      <c r="N17" s="17">
        <f t="shared" si="3"/>
        <v>14972</v>
      </c>
      <c r="O17" s="17">
        <f t="shared" si="3"/>
        <v>0</v>
      </c>
      <c r="P17" s="17"/>
      <c r="Q17" s="17"/>
    </row>
    <row r="18" spans="1:17" s="4" customFormat="1">
      <c r="A18" s="14" t="s">
        <v>84</v>
      </c>
      <c r="B18" s="3" t="s">
        <v>37</v>
      </c>
      <c r="C18" s="13"/>
      <c r="D18" s="2"/>
      <c r="E18" s="17"/>
      <c r="F18" s="17">
        <f>SUM(F19:F20)</f>
        <v>912</v>
      </c>
      <c r="G18" s="17">
        <f t="shared" ref="G18:O18" si="4">SUM(G19:G20)</f>
        <v>912</v>
      </c>
      <c r="H18" s="17">
        <f t="shared" si="4"/>
        <v>0</v>
      </c>
      <c r="I18" s="17">
        <f t="shared" si="4"/>
        <v>912</v>
      </c>
      <c r="J18" s="17">
        <f t="shared" si="4"/>
        <v>912</v>
      </c>
      <c r="K18" s="17">
        <f t="shared" si="4"/>
        <v>0</v>
      </c>
      <c r="L18" s="17">
        <f t="shared" si="4"/>
        <v>0</v>
      </c>
      <c r="M18" s="17">
        <f t="shared" si="4"/>
        <v>787</v>
      </c>
      <c r="N18" s="17">
        <f t="shared" si="4"/>
        <v>912</v>
      </c>
      <c r="O18" s="17">
        <f t="shared" si="4"/>
        <v>0</v>
      </c>
      <c r="P18" s="17"/>
      <c r="Q18" s="17"/>
    </row>
    <row r="19" spans="1:17" s="9" customFormat="1">
      <c r="A19" s="8"/>
      <c r="B19" s="30" t="s">
        <v>52</v>
      </c>
      <c r="C19" s="32" t="s">
        <v>100</v>
      </c>
      <c r="D19" s="38"/>
      <c r="E19" s="18"/>
      <c r="F19" s="31">
        <v>550</v>
      </c>
      <c r="G19" s="31">
        <v>550</v>
      </c>
      <c r="H19" s="18"/>
      <c r="I19" s="31">
        <v>550</v>
      </c>
      <c r="J19" s="31">
        <v>550</v>
      </c>
      <c r="K19" s="18"/>
      <c r="L19" s="18"/>
      <c r="M19" s="18">
        <v>425</v>
      </c>
      <c r="N19" s="31">
        <v>550</v>
      </c>
      <c r="O19" s="18"/>
      <c r="P19" s="18"/>
      <c r="Q19" s="18"/>
    </row>
    <row r="20" spans="1:17" s="9" customFormat="1">
      <c r="A20" s="8"/>
      <c r="B20" s="30" t="s">
        <v>53</v>
      </c>
      <c r="C20" s="32" t="s">
        <v>101</v>
      </c>
      <c r="D20" s="38"/>
      <c r="E20" s="18"/>
      <c r="F20" s="31">
        <v>362</v>
      </c>
      <c r="G20" s="31">
        <v>362</v>
      </c>
      <c r="H20" s="18"/>
      <c r="I20" s="31">
        <v>362</v>
      </c>
      <c r="J20" s="31">
        <v>362</v>
      </c>
      <c r="K20" s="18"/>
      <c r="L20" s="18"/>
      <c r="M20" s="18">
        <v>362</v>
      </c>
      <c r="N20" s="31">
        <v>362</v>
      </c>
      <c r="O20" s="18"/>
      <c r="P20" s="18"/>
      <c r="Q20" s="18"/>
    </row>
    <row r="21" spans="1:17" s="4" customFormat="1">
      <c r="A21" s="14" t="s">
        <v>85</v>
      </c>
      <c r="B21" s="3" t="s">
        <v>86</v>
      </c>
      <c r="C21" s="13"/>
      <c r="D21" s="2"/>
      <c r="E21" s="17"/>
      <c r="F21" s="17">
        <f>SUM(F22:F23)</f>
        <v>912</v>
      </c>
      <c r="G21" s="17">
        <f>SUM(G22:G23)</f>
        <v>912</v>
      </c>
      <c r="H21" s="17">
        <f t="shared" ref="H21:O21" si="5">SUM(H22:H23)</f>
        <v>0</v>
      </c>
      <c r="I21" s="17">
        <f t="shared" si="5"/>
        <v>912</v>
      </c>
      <c r="J21" s="17">
        <f t="shared" si="5"/>
        <v>912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912</v>
      </c>
      <c r="O21" s="17">
        <f t="shared" si="5"/>
        <v>0</v>
      </c>
      <c r="P21" s="17"/>
      <c r="Q21" s="17"/>
    </row>
    <row r="22" spans="1:17" s="9" customFormat="1" ht="31.5">
      <c r="A22" s="8"/>
      <c r="B22" s="30" t="s">
        <v>56</v>
      </c>
      <c r="C22" s="32" t="s">
        <v>103</v>
      </c>
      <c r="D22" s="8"/>
      <c r="E22" s="18"/>
      <c r="F22" s="31">
        <v>300</v>
      </c>
      <c r="G22" s="31">
        <v>300</v>
      </c>
      <c r="H22" s="18"/>
      <c r="I22" s="31">
        <v>300</v>
      </c>
      <c r="J22" s="31">
        <v>300</v>
      </c>
      <c r="K22" s="18"/>
      <c r="L22" s="18"/>
      <c r="M22" s="18"/>
      <c r="N22" s="31">
        <v>300</v>
      </c>
      <c r="O22" s="18"/>
      <c r="P22" s="18"/>
      <c r="Q22" s="18"/>
    </row>
    <row r="23" spans="1:17" s="9" customFormat="1" ht="31.5">
      <c r="A23" s="8"/>
      <c r="B23" s="30" t="s">
        <v>57</v>
      </c>
      <c r="C23" s="32" t="s">
        <v>100</v>
      </c>
      <c r="D23" s="8"/>
      <c r="E23" s="18"/>
      <c r="F23" s="31">
        <v>612</v>
      </c>
      <c r="G23" s="31">
        <v>612</v>
      </c>
      <c r="H23" s="18"/>
      <c r="I23" s="31">
        <v>612</v>
      </c>
      <c r="J23" s="31">
        <v>612</v>
      </c>
      <c r="K23" s="18"/>
      <c r="L23" s="18"/>
      <c r="M23" s="18"/>
      <c r="N23" s="31">
        <v>612</v>
      </c>
      <c r="O23" s="18"/>
      <c r="P23" s="18"/>
      <c r="Q23" s="18"/>
    </row>
    <row r="24" spans="1:17" s="4" customFormat="1">
      <c r="A24" s="14" t="s">
        <v>87</v>
      </c>
      <c r="B24" s="3" t="s">
        <v>38</v>
      </c>
      <c r="C24" s="13"/>
      <c r="D24" s="2"/>
      <c r="E24" s="17"/>
      <c r="F24" s="17">
        <f>SUM(F25:F26)</f>
        <v>1708</v>
      </c>
      <c r="G24" s="17">
        <f t="shared" ref="G24" si="6">SUM(G25:G26)</f>
        <v>1708</v>
      </c>
      <c r="H24" s="17">
        <f t="shared" ref="H24" si="7">SUM(H25:H26)</f>
        <v>0</v>
      </c>
      <c r="I24" s="17">
        <f t="shared" ref="I24" si="8">SUM(I25:I26)</f>
        <v>1708</v>
      </c>
      <c r="J24" s="17">
        <f t="shared" ref="J24" si="9">SUM(J25:J26)</f>
        <v>1708</v>
      </c>
      <c r="K24" s="17">
        <f t="shared" ref="K24" si="10">SUM(K25:K26)</f>
        <v>0</v>
      </c>
      <c r="L24" s="17">
        <f t="shared" ref="L24" si="11">SUM(L25:L26)</f>
        <v>0</v>
      </c>
      <c r="M24" s="17">
        <f t="shared" ref="M24" si="12">SUM(M25:M26)</f>
        <v>1440</v>
      </c>
      <c r="N24" s="17">
        <f t="shared" ref="N24" si="13">SUM(N25:N26)</f>
        <v>1708</v>
      </c>
      <c r="O24" s="17">
        <f t="shared" ref="O24" si="14">SUM(O25:O26)</f>
        <v>0</v>
      </c>
      <c r="P24" s="17"/>
      <c r="Q24" s="17"/>
    </row>
    <row r="25" spans="1:17" s="9" customFormat="1" ht="31.5">
      <c r="A25" s="8"/>
      <c r="B25" s="30" t="s">
        <v>50</v>
      </c>
      <c r="C25" s="32" t="s">
        <v>99</v>
      </c>
      <c r="D25" s="38"/>
      <c r="E25" s="18"/>
      <c r="F25" s="31">
        <v>1208</v>
      </c>
      <c r="G25" s="31">
        <v>1208</v>
      </c>
      <c r="H25" s="18"/>
      <c r="I25" s="31">
        <v>1208</v>
      </c>
      <c r="J25" s="31">
        <v>1208</v>
      </c>
      <c r="K25" s="18"/>
      <c r="L25" s="18"/>
      <c r="M25" s="18">
        <v>1045</v>
      </c>
      <c r="N25" s="31">
        <v>1208</v>
      </c>
      <c r="O25" s="18"/>
      <c r="P25" s="18"/>
      <c r="Q25" s="18"/>
    </row>
    <row r="26" spans="1:17" s="9" customFormat="1" ht="31.5">
      <c r="A26" s="8"/>
      <c r="B26" s="30" t="s">
        <v>51</v>
      </c>
      <c r="C26" s="32" t="s">
        <v>98</v>
      </c>
      <c r="D26" s="38"/>
      <c r="E26" s="18"/>
      <c r="F26" s="31">
        <v>500</v>
      </c>
      <c r="G26" s="31">
        <v>500</v>
      </c>
      <c r="H26" s="18"/>
      <c r="I26" s="31">
        <v>500</v>
      </c>
      <c r="J26" s="31">
        <v>500</v>
      </c>
      <c r="K26" s="18"/>
      <c r="L26" s="18"/>
      <c r="M26" s="18">
        <v>395</v>
      </c>
      <c r="N26" s="31">
        <v>500</v>
      </c>
      <c r="O26" s="18"/>
      <c r="P26" s="18"/>
      <c r="Q26" s="18"/>
    </row>
    <row r="27" spans="1:17" s="4" customFormat="1">
      <c r="A27" s="14" t="s">
        <v>88</v>
      </c>
      <c r="B27" s="3" t="s">
        <v>39</v>
      </c>
      <c r="C27" s="13"/>
      <c r="D27" s="2"/>
      <c r="E27" s="17"/>
      <c r="F27" s="17">
        <f>SUM(F28:F30)</f>
        <v>1708</v>
      </c>
      <c r="G27" s="17">
        <f t="shared" ref="G27:O27" si="15">SUM(G28:G30)</f>
        <v>1708</v>
      </c>
      <c r="H27" s="17">
        <f t="shared" si="15"/>
        <v>0</v>
      </c>
      <c r="I27" s="17">
        <f t="shared" si="15"/>
        <v>1708</v>
      </c>
      <c r="J27" s="17">
        <f t="shared" si="15"/>
        <v>1708</v>
      </c>
      <c r="K27" s="17">
        <f t="shared" si="15"/>
        <v>0</v>
      </c>
      <c r="L27" s="17">
        <f t="shared" si="15"/>
        <v>0</v>
      </c>
      <c r="M27" s="17">
        <f t="shared" si="15"/>
        <v>652</v>
      </c>
      <c r="N27" s="17">
        <f t="shared" si="15"/>
        <v>1708</v>
      </c>
      <c r="O27" s="17">
        <f t="shared" si="15"/>
        <v>0</v>
      </c>
      <c r="P27" s="17"/>
      <c r="Q27" s="17"/>
    </row>
    <row r="28" spans="1:17" s="9" customFormat="1" ht="31.5">
      <c r="A28" s="8"/>
      <c r="B28" s="30" t="s">
        <v>58</v>
      </c>
      <c r="C28" s="32" t="s">
        <v>104</v>
      </c>
      <c r="D28" s="8"/>
      <c r="E28" s="18"/>
      <c r="F28" s="31">
        <v>1185</v>
      </c>
      <c r="G28" s="31">
        <v>1185</v>
      </c>
      <c r="H28" s="18"/>
      <c r="I28" s="31">
        <v>1185</v>
      </c>
      <c r="J28" s="31">
        <v>1185</v>
      </c>
      <c r="K28" s="23"/>
      <c r="L28" s="18"/>
      <c r="M28" s="18">
        <v>652</v>
      </c>
      <c r="N28" s="31">
        <v>1185</v>
      </c>
      <c r="O28" s="18"/>
      <c r="P28" s="18"/>
      <c r="Q28" s="18"/>
    </row>
    <row r="29" spans="1:17" s="9" customFormat="1" ht="31.5">
      <c r="A29" s="8"/>
      <c r="B29" s="30" t="s">
        <v>59</v>
      </c>
      <c r="C29" s="32" t="s">
        <v>105</v>
      </c>
      <c r="D29" s="8"/>
      <c r="E29" s="18"/>
      <c r="F29" s="31">
        <v>338</v>
      </c>
      <c r="G29" s="31">
        <v>338</v>
      </c>
      <c r="H29" s="18"/>
      <c r="I29" s="31">
        <v>338</v>
      </c>
      <c r="J29" s="31">
        <v>338</v>
      </c>
      <c r="K29" s="18"/>
      <c r="L29" s="18"/>
      <c r="M29" s="18"/>
      <c r="N29" s="31">
        <v>338</v>
      </c>
      <c r="O29" s="18"/>
      <c r="P29" s="18"/>
      <c r="Q29" s="18"/>
    </row>
    <row r="30" spans="1:17" s="9" customFormat="1" ht="31.5">
      <c r="A30" s="8"/>
      <c r="B30" s="30" t="s">
        <v>60</v>
      </c>
      <c r="C30" s="32" t="s">
        <v>106</v>
      </c>
      <c r="D30" s="8"/>
      <c r="E30" s="18"/>
      <c r="F30" s="31">
        <v>185</v>
      </c>
      <c r="G30" s="31">
        <v>185</v>
      </c>
      <c r="H30" s="18"/>
      <c r="I30" s="31">
        <v>185</v>
      </c>
      <c r="J30" s="31">
        <v>185</v>
      </c>
      <c r="K30" s="18"/>
      <c r="L30" s="18"/>
      <c r="M30" s="18"/>
      <c r="N30" s="31">
        <v>185</v>
      </c>
      <c r="O30" s="18"/>
      <c r="P30" s="18"/>
      <c r="Q30" s="18"/>
    </row>
    <row r="31" spans="1:17" s="4" customFormat="1">
      <c r="A31" s="14" t="s">
        <v>89</v>
      </c>
      <c r="B31" s="3" t="s">
        <v>40</v>
      </c>
      <c r="C31" s="13"/>
      <c r="D31" s="2"/>
      <c r="E31" s="17"/>
      <c r="F31" s="17">
        <f>SUM(F32:F33)</f>
        <v>2142</v>
      </c>
      <c r="G31" s="17">
        <f t="shared" ref="G31:O31" si="16">SUM(G32:G33)</f>
        <v>2142</v>
      </c>
      <c r="H31" s="17">
        <f t="shared" si="16"/>
        <v>0</v>
      </c>
      <c r="I31" s="17">
        <f t="shared" si="16"/>
        <v>2142</v>
      </c>
      <c r="J31" s="17">
        <f t="shared" si="16"/>
        <v>2142</v>
      </c>
      <c r="K31" s="17">
        <f t="shared" si="16"/>
        <v>0</v>
      </c>
      <c r="L31" s="17">
        <f t="shared" si="16"/>
        <v>0</v>
      </c>
      <c r="M31" s="17">
        <f t="shared" si="16"/>
        <v>1571</v>
      </c>
      <c r="N31" s="17">
        <f t="shared" si="16"/>
        <v>2142</v>
      </c>
      <c r="O31" s="17">
        <f t="shared" si="16"/>
        <v>0</v>
      </c>
      <c r="P31" s="17"/>
      <c r="Q31" s="17"/>
    </row>
    <row r="32" spans="1:17" s="9" customFormat="1" ht="31.5">
      <c r="A32" s="8"/>
      <c r="B32" s="30" t="s">
        <v>61</v>
      </c>
      <c r="C32" s="32" t="s">
        <v>107</v>
      </c>
      <c r="D32" s="8"/>
      <c r="E32" s="18"/>
      <c r="F32" s="31">
        <v>1250</v>
      </c>
      <c r="G32" s="31">
        <v>1250</v>
      </c>
      <c r="H32" s="18"/>
      <c r="I32" s="31">
        <v>1250</v>
      </c>
      <c r="J32" s="31">
        <v>1250</v>
      </c>
      <c r="K32" s="18"/>
      <c r="L32" s="18"/>
      <c r="M32" s="18">
        <f>938+77</f>
        <v>1015</v>
      </c>
      <c r="N32" s="31">
        <v>1250</v>
      </c>
      <c r="O32" s="18"/>
      <c r="P32" s="18"/>
      <c r="Q32" s="18"/>
    </row>
    <row r="33" spans="1:17" s="9" customFormat="1" ht="31.5">
      <c r="A33" s="8"/>
      <c r="B33" s="30" t="s">
        <v>62</v>
      </c>
      <c r="C33" s="32" t="s">
        <v>108</v>
      </c>
      <c r="D33" s="8"/>
      <c r="E33" s="18"/>
      <c r="F33" s="31">
        <v>892</v>
      </c>
      <c r="G33" s="31">
        <v>892</v>
      </c>
      <c r="H33" s="18"/>
      <c r="I33" s="31">
        <v>892</v>
      </c>
      <c r="J33" s="31">
        <v>892</v>
      </c>
      <c r="K33" s="18"/>
      <c r="L33" s="18"/>
      <c r="M33" s="18">
        <f>477+79</f>
        <v>556</v>
      </c>
      <c r="N33" s="31">
        <v>892</v>
      </c>
      <c r="O33" s="18"/>
      <c r="P33" s="18"/>
      <c r="Q33" s="18"/>
    </row>
    <row r="34" spans="1:17" s="4" customFormat="1">
      <c r="A34" s="14" t="s">
        <v>90</v>
      </c>
      <c r="B34" s="3" t="s">
        <v>41</v>
      </c>
      <c r="C34" s="13"/>
      <c r="D34" s="2"/>
      <c r="E34" s="17"/>
      <c r="F34" s="17">
        <f>F35</f>
        <v>200</v>
      </c>
      <c r="G34" s="17">
        <f t="shared" ref="G34:O34" si="17">G35</f>
        <v>200</v>
      </c>
      <c r="H34" s="17">
        <f t="shared" si="17"/>
        <v>0</v>
      </c>
      <c r="I34" s="17">
        <f t="shared" si="17"/>
        <v>200</v>
      </c>
      <c r="J34" s="17">
        <f t="shared" si="17"/>
        <v>200</v>
      </c>
      <c r="K34" s="17">
        <f t="shared" si="17"/>
        <v>0</v>
      </c>
      <c r="L34" s="17">
        <f t="shared" si="17"/>
        <v>0</v>
      </c>
      <c r="M34" s="17">
        <f t="shared" si="17"/>
        <v>160</v>
      </c>
      <c r="N34" s="17">
        <f t="shared" si="17"/>
        <v>200</v>
      </c>
      <c r="O34" s="17">
        <f t="shared" si="17"/>
        <v>0</v>
      </c>
      <c r="P34" s="17"/>
      <c r="Q34" s="17"/>
    </row>
    <row r="35" spans="1:17" s="9" customFormat="1">
      <c r="A35" s="8"/>
      <c r="B35" s="30" t="s">
        <v>63</v>
      </c>
      <c r="C35" s="32" t="s">
        <v>109</v>
      </c>
      <c r="D35" s="8"/>
      <c r="E35" s="18"/>
      <c r="F35" s="31">
        <v>200</v>
      </c>
      <c r="G35" s="31">
        <v>200</v>
      </c>
      <c r="H35" s="18"/>
      <c r="I35" s="31">
        <v>200</v>
      </c>
      <c r="J35" s="31">
        <v>200</v>
      </c>
      <c r="K35" s="18"/>
      <c r="L35" s="18"/>
      <c r="M35" s="18">
        <v>160</v>
      </c>
      <c r="N35" s="31">
        <v>200</v>
      </c>
      <c r="O35" s="18"/>
      <c r="P35" s="18"/>
      <c r="Q35" s="18"/>
    </row>
    <row r="36" spans="1:17" s="4" customFormat="1">
      <c r="A36" s="14" t="s">
        <v>91</v>
      </c>
      <c r="B36" s="3" t="s">
        <v>42</v>
      </c>
      <c r="C36" s="13"/>
      <c r="D36" s="2"/>
      <c r="E36" s="17"/>
      <c r="F36" s="17">
        <f>SUM(F37:F38)</f>
        <v>1708</v>
      </c>
      <c r="G36" s="17">
        <f t="shared" ref="G36:O36" si="18">SUM(G37:G38)</f>
        <v>1708</v>
      </c>
      <c r="H36" s="17">
        <f t="shared" si="18"/>
        <v>0</v>
      </c>
      <c r="I36" s="17">
        <f t="shared" si="18"/>
        <v>1708</v>
      </c>
      <c r="J36" s="17">
        <f t="shared" si="18"/>
        <v>1708</v>
      </c>
      <c r="K36" s="17">
        <f t="shared" si="18"/>
        <v>0</v>
      </c>
      <c r="L36" s="17">
        <f t="shared" si="18"/>
        <v>0</v>
      </c>
      <c r="M36" s="17">
        <f t="shared" si="18"/>
        <v>762</v>
      </c>
      <c r="N36" s="17">
        <f t="shared" si="18"/>
        <v>1708</v>
      </c>
      <c r="O36" s="17">
        <f t="shared" si="18"/>
        <v>0</v>
      </c>
      <c r="P36" s="17"/>
      <c r="Q36" s="17"/>
    </row>
    <row r="37" spans="1:17" s="9" customFormat="1" ht="31.5">
      <c r="A37" s="8"/>
      <c r="B37" s="30" t="s">
        <v>48</v>
      </c>
      <c r="C37" s="32" t="s">
        <v>96</v>
      </c>
      <c r="D37" s="38"/>
      <c r="E37" s="18"/>
      <c r="F37" s="31">
        <v>700</v>
      </c>
      <c r="G37" s="31">
        <v>700</v>
      </c>
      <c r="H37" s="18"/>
      <c r="I37" s="31">
        <v>700</v>
      </c>
      <c r="J37" s="31">
        <v>700</v>
      </c>
      <c r="K37" s="18"/>
      <c r="L37" s="18"/>
      <c r="M37" s="18"/>
      <c r="N37" s="31">
        <v>700</v>
      </c>
      <c r="O37" s="18"/>
      <c r="P37" s="18"/>
      <c r="Q37" s="18"/>
    </row>
    <row r="38" spans="1:17" s="9" customFormat="1" ht="47.25">
      <c r="A38" s="8"/>
      <c r="B38" s="30" t="s">
        <v>49</v>
      </c>
      <c r="C38" s="32" t="s">
        <v>97</v>
      </c>
      <c r="D38" s="8"/>
      <c r="E38" s="18"/>
      <c r="F38" s="31">
        <v>1008</v>
      </c>
      <c r="G38" s="31">
        <v>1008</v>
      </c>
      <c r="H38" s="18"/>
      <c r="I38" s="31">
        <v>1008</v>
      </c>
      <c r="J38" s="31">
        <v>1008</v>
      </c>
      <c r="K38" s="18"/>
      <c r="L38" s="18"/>
      <c r="M38" s="18">
        <v>762</v>
      </c>
      <c r="N38" s="31">
        <v>1008</v>
      </c>
      <c r="O38" s="18"/>
      <c r="P38" s="18"/>
      <c r="Q38" s="18"/>
    </row>
    <row r="39" spans="1:17" s="4" customFormat="1">
      <c r="A39" s="14" t="s">
        <v>92</v>
      </c>
      <c r="B39" s="3" t="s">
        <v>43</v>
      </c>
      <c r="C39" s="13"/>
      <c r="D39" s="2"/>
      <c r="E39" s="17"/>
      <c r="F39" s="17">
        <f>SUM(F40:F43)</f>
        <v>2142</v>
      </c>
      <c r="G39" s="17">
        <f t="shared" ref="G39:O39" si="19">SUM(G40:G43)</f>
        <v>2142</v>
      </c>
      <c r="H39" s="17">
        <f t="shared" si="19"/>
        <v>0</v>
      </c>
      <c r="I39" s="17">
        <f t="shared" si="19"/>
        <v>2142</v>
      </c>
      <c r="J39" s="17">
        <f t="shared" si="19"/>
        <v>2142</v>
      </c>
      <c r="K39" s="17">
        <f t="shared" si="19"/>
        <v>0</v>
      </c>
      <c r="L39" s="17">
        <f t="shared" si="19"/>
        <v>0</v>
      </c>
      <c r="M39" s="17">
        <f t="shared" si="19"/>
        <v>1783</v>
      </c>
      <c r="N39" s="17">
        <f t="shared" si="19"/>
        <v>2142</v>
      </c>
      <c r="O39" s="17">
        <f t="shared" si="19"/>
        <v>0</v>
      </c>
      <c r="P39" s="17"/>
      <c r="Q39" s="17"/>
    </row>
    <row r="40" spans="1:17" s="9" customFormat="1" ht="31.5">
      <c r="A40" s="8"/>
      <c r="B40" s="30" t="s">
        <v>65</v>
      </c>
      <c r="C40" s="32" t="s">
        <v>111</v>
      </c>
      <c r="D40" s="8"/>
      <c r="E40" s="31"/>
      <c r="F40" s="31">
        <v>600</v>
      </c>
      <c r="G40" s="31">
        <v>600</v>
      </c>
      <c r="H40" s="18"/>
      <c r="I40" s="31">
        <v>600</v>
      </c>
      <c r="J40" s="31">
        <v>600</v>
      </c>
      <c r="K40" s="18"/>
      <c r="L40" s="18"/>
      <c r="M40" s="18">
        <v>465</v>
      </c>
      <c r="N40" s="31">
        <v>600</v>
      </c>
      <c r="O40" s="18"/>
      <c r="P40" s="18"/>
      <c r="Q40" s="18"/>
    </row>
    <row r="41" spans="1:17" s="9" customFormat="1" ht="31.5">
      <c r="A41" s="8"/>
      <c r="B41" s="30" t="s">
        <v>66</v>
      </c>
      <c r="C41" s="32" t="s">
        <v>112</v>
      </c>
      <c r="D41" s="8"/>
      <c r="E41" s="31"/>
      <c r="F41" s="31">
        <v>1000</v>
      </c>
      <c r="G41" s="31">
        <v>1000</v>
      </c>
      <c r="H41" s="18"/>
      <c r="I41" s="31">
        <v>1000</v>
      </c>
      <c r="J41" s="31">
        <v>1000</v>
      </c>
      <c r="K41" s="18"/>
      <c r="L41" s="18"/>
      <c r="M41" s="18">
        <v>834</v>
      </c>
      <c r="N41" s="31">
        <v>1000</v>
      </c>
      <c r="O41" s="18"/>
      <c r="P41" s="18"/>
      <c r="Q41" s="18"/>
    </row>
    <row r="42" spans="1:17" s="9" customFormat="1" ht="31.5">
      <c r="A42" s="8"/>
      <c r="B42" s="30" t="s">
        <v>67</v>
      </c>
      <c r="C42" s="32" t="s">
        <v>98</v>
      </c>
      <c r="D42" s="8"/>
      <c r="E42" s="31"/>
      <c r="F42" s="31">
        <v>112</v>
      </c>
      <c r="G42" s="31">
        <v>112</v>
      </c>
      <c r="H42" s="18"/>
      <c r="I42" s="31">
        <v>112</v>
      </c>
      <c r="J42" s="31">
        <v>112</v>
      </c>
      <c r="K42" s="18"/>
      <c r="L42" s="18"/>
      <c r="M42" s="18">
        <v>112</v>
      </c>
      <c r="N42" s="31">
        <v>112</v>
      </c>
      <c r="O42" s="18"/>
      <c r="P42" s="18"/>
      <c r="Q42" s="18"/>
    </row>
    <row r="43" spans="1:17" s="9" customFormat="1" ht="31.5">
      <c r="A43" s="8"/>
      <c r="B43" s="30" t="s">
        <v>68</v>
      </c>
      <c r="C43" s="32" t="s">
        <v>113</v>
      </c>
      <c r="D43" s="8"/>
      <c r="E43" s="31"/>
      <c r="F43" s="31">
        <v>430</v>
      </c>
      <c r="G43" s="31">
        <v>430</v>
      </c>
      <c r="H43" s="18"/>
      <c r="I43" s="31">
        <v>430</v>
      </c>
      <c r="J43" s="31">
        <v>430</v>
      </c>
      <c r="K43" s="18"/>
      <c r="L43" s="18"/>
      <c r="M43" s="18">
        <v>372</v>
      </c>
      <c r="N43" s="31">
        <v>430</v>
      </c>
      <c r="O43" s="18"/>
      <c r="P43" s="18"/>
      <c r="Q43" s="18"/>
    </row>
    <row r="44" spans="1:17" s="4" customFormat="1">
      <c r="A44" s="14" t="s">
        <v>93</v>
      </c>
      <c r="B44" s="3" t="s">
        <v>44</v>
      </c>
      <c r="C44" s="13"/>
      <c r="D44" s="2"/>
      <c r="E44" s="17"/>
      <c r="F44" s="17">
        <f>SUM(F45:F45)</f>
        <v>1142</v>
      </c>
      <c r="G44" s="17">
        <f t="shared" ref="G44:O44" si="20">SUM(G45:G45)</f>
        <v>1142</v>
      </c>
      <c r="H44" s="17">
        <f t="shared" si="20"/>
        <v>0</v>
      </c>
      <c r="I44" s="17">
        <f t="shared" si="20"/>
        <v>1142</v>
      </c>
      <c r="J44" s="17">
        <f t="shared" si="20"/>
        <v>1142</v>
      </c>
      <c r="K44" s="17">
        <f t="shared" si="20"/>
        <v>0</v>
      </c>
      <c r="L44" s="17">
        <f t="shared" si="20"/>
        <v>0</v>
      </c>
      <c r="M44" s="17">
        <f t="shared" si="20"/>
        <v>492</v>
      </c>
      <c r="N44" s="17">
        <f t="shared" si="20"/>
        <v>1142</v>
      </c>
      <c r="O44" s="17">
        <f t="shared" si="20"/>
        <v>0</v>
      </c>
      <c r="P44" s="17"/>
      <c r="Q44" s="17"/>
    </row>
    <row r="45" spans="1:17" s="9" customFormat="1" ht="31.5">
      <c r="A45" s="8"/>
      <c r="B45" s="30" t="s">
        <v>69</v>
      </c>
      <c r="C45" s="32" t="s">
        <v>114</v>
      </c>
      <c r="D45" s="8"/>
      <c r="E45" s="18"/>
      <c r="F45" s="31">
        <v>1142</v>
      </c>
      <c r="G45" s="31">
        <v>1142</v>
      </c>
      <c r="H45" s="18"/>
      <c r="I45" s="31">
        <v>1142</v>
      </c>
      <c r="J45" s="31">
        <v>1142</v>
      </c>
      <c r="K45" s="18"/>
      <c r="L45" s="18"/>
      <c r="M45" s="18">
        <v>492</v>
      </c>
      <c r="N45" s="31">
        <v>1142</v>
      </c>
      <c r="O45" s="18"/>
      <c r="P45" s="18"/>
      <c r="Q45" s="18"/>
    </row>
    <row r="46" spans="1:17" s="4" customFormat="1">
      <c r="A46" s="2">
        <v>10</v>
      </c>
      <c r="B46" s="3" t="s">
        <v>45</v>
      </c>
      <c r="C46" s="13"/>
      <c r="D46" s="2"/>
      <c r="E46" s="17"/>
      <c r="F46" s="17">
        <f>SUM(F47:F48)</f>
        <v>1486</v>
      </c>
      <c r="G46" s="17">
        <f t="shared" ref="G46:O46" si="21">SUM(G47:G48)</f>
        <v>1486</v>
      </c>
      <c r="H46" s="17">
        <f t="shared" si="21"/>
        <v>0</v>
      </c>
      <c r="I46" s="17">
        <f t="shared" si="21"/>
        <v>1486</v>
      </c>
      <c r="J46" s="17">
        <f t="shared" si="21"/>
        <v>1486</v>
      </c>
      <c r="K46" s="17">
        <f t="shared" si="21"/>
        <v>0</v>
      </c>
      <c r="L46" s="17">
        <f t="shared" si="21"/>
        <v>0</v>
      </c>
      <c r="M46" s="17">
        <f t="shared" si="21"/>
        <v>1045</v>
      </c>
      <c r="N46" s="17">
        <f t="shared" si="21"/>
        <v>1486</v>
      </c>
      <c r="O46" s="17">
        <f t="shared" si="21"/>
        <v>0</v>
      </c>
      <c r="P46" s="17"/>
      <c r="Q46" s="17"/>
    </row>
    <row r="47" spans="1:17" s="9" customFormat="1">
      <c r="A47" s="8"/>
      <c r="B47" s="30" t="s">
        <v>71</v>
      </c>
      <c r="C47" s="32" t="s">
        <v>116</v>
      </c>
      <c r="D47" s="8"/>
      <c r="E47" s="18"/>
      <c r="F47" s="31">
        <v>1186</v>
      </c>
      <c r="G47" s="31">
        <v>1186</v>
      </c>
      <c r="H47" s="18"/>
      <c r="I47" s="31">
        <v>1186</v>
      </c>
      <c r="J47" s="31">
        <v>1186</v>
      </c>
      <c r="K47" s="18"/>
      <c r="L47" s="18"/>
      <c r="M47" s="18">
        <v>1045</v>
      </c>
      <c r="N47" s="31">
        <v>1186</v>
      </c>
      <c r="O47" s="18"/>
      <c r="P47" s="18"/>
      <c r="Q47" s="18"/>
    </row>
    <row r="48" spans="1:17" s="9" customFormat="1" ht="31.5">
      <c r="A48" s="8"/>
      <c r="B48" s="30" t="s">
        <v>72</v>
      </c>
      <c r="C48" s="32" t="s">
        <v>117</v>
      </c>
      <c r="D48" s="8"/>
      <c r="E48" s="18"/>
      <c r="F48" s="31">
        <v>300</v>
      </c>
      <c r="G48" s="31">
        <v>300</v>
      </c>
      <c r="H48" s="18"/>
      <c r="I48" s="31">
        <v>300</v>
      </c>
      <c r="J48" s="31">
        <v>300</v>
      </c>
      <c r="K48" s="18"/>
      <c r="L48" s="18"/>
      <c r="M48" s="18"/>
      <c r="N48" s="31">
        <v>300</v>
      </c>
      <c r="O48" s="18"/>
      <c r="P48" s="18"/>
      <c r="Q48" s="18"/>
    </row>
    <row r="49" spans="1:17" s="4" customFormat="1">
      <c r="A49" s="2">
        <v>11</v>
      </c>
      <c r="B49" s="3" t="s">
        <v>47</v>
      </c>
      <c r="C49" s="13"/>
      <c r="D49" s="2"/>
      <c r="E49" s="17"/>
      <c r="F49" s="17">
        <f>SUM(F50:F51)</f>
        <v>912</v>
      </c>
      <c r="G49" s="17">
        <f t="shared" ref="G49:O49" si="22">SUM(G50:G51)</f>
        <v>912</v>
      </c>
      <c r="H49" s="17">
        <f t="shared" si="22"/>
        <v>0</v>
      </c>
      <c r="I49" s="17">
        <f t="shared" si="22"/>
        <v>912</v>
      </c>
      <c r="J49" s="17">
        <f t="shared" si="22"/>
        <v>912</v>
      </c>
      <c r="K49" s="17">
        <f t="shared" si="22"/>
        <v>0</v>
      </c>
      <c r="L49" s="17">
        <f t="shared" si="22"/>
        <v>0</v>
      </c>
      <c r="M49" s="17">
        <f t="shared" si="22"/>
        <v>815</v>
      </c>
      <c r="N49" s="17">
        <f t="shared" si="22"/>
        <v>912</v>
      </c>
      <c r="O49" s="17">
        <f t="shared" si="22"/>
        <v>0</v>
      </c>
      <c r="P49" s="17"/>
      <c r="Q49" s="17"/>
    </row>
    <row r="50" spans="1:17" s="9" customFormat="1" ht="47.25">
      <c r="A50" s="8"/>
      <c r="B50" s="30" t="s">
        <v>54</v>
      </c>
      <c r="C50" s="32" t="s">
        <v>102</v>
      </c>
      <c r="D50" s="38"/>
      <c r="E50" s="18"/>
      <c r="F50" s="31">
        <v>600</v>
      </c>
      <c r="G50" s="31">
        <v>600</v>
      </c>
      <c r="H50" s="18"/>
      <c r="I50" s="31">
        <v>600</v>
      </c>
      <c r="J50" s="31">
        <v>600</v>
      </c>
      <c r="K50" s="18"/>
      <c r="L50" s="18"/>
      <c r="M50" s="18">
        <v>545</v>
      </c>
      <c r="N50" s="31">
        <v>600</v>
      </c>
      <c r="O50" s="18"/>
      <c r="P50" s="18"/>
      <c r="Q50" s="18"/>
    </row>
    <row r="51" spans="1:17" s="9" customFormat="1" ht="31.5">
      <c r="A51" s="33"/>
      <c r="B51" s="34" t="s">
        <v>55</v>
      </c>
      <c r="C51" s="35" t="s">
        <v>98</v>
      </c>
      <c r="D51" s="46"/>
      <c r="E51" s="37"/>
      <c r="F51" s="36">
        <v>312</v>
      </c>
      <c r="G51" s="36">
        <v>312</v>
      </c>
      <c r="H51" s="37"/>
      <c r="I51" s="36">
        <v>312</v>
      </c>
      <c r="J51" s="36">
        <v>312</v>
      </c>
      <c r="K51" s="37"/>
      <c r="L51" s="37"/>
      <c r="M51" s="37">
        <v>270</v>
      </c>
      <c r="N51" s="36">
        <v>312</v>
      </c>
      <c r="O51" s="37"/>
      <c r="P51" s="37"/>
      <c r="Q51" s="37"/>
    </row>
    <row r="52" spans="1:17" s="4" customFormat="1">
      <c r="A52" s="26" t="s">
        <v>24</v>
      </c>
      <c r="B52" s="27" t="s">
        <v>76</v>
      </c>
      <c r="C52" s="28"/>
      <c r="D52" s="26" t="s">
        <v>119</v>
      </c>
      <c r="E52" s="29"/>
      <c r="F52" s="29">
        <f>F53+F57</f>
        <v>1673</v>
      </c>
      <c r="G52" s="29">
        <f t="shared" ref="G52:O52" si="23">G53+G57</f>
        <v>1673</v>
      </c>
      <c r="H52" s="29">
        <f t="shared" si="23"/>
        <v>0</v>
      </c>
      <c r="I52" s="29">
        <f t="shared" si="23"/>
        <v>1673</v>
      </c>
      <c r="J52" s="29">
        <f t="shared" si="23"/>
        <v>1673</v>
      </c>
      <c r="K52" s="29">
        <f t="shared" si="23"/>
        <v>0</v>
      </c>
      <c r="L52" s="29">
        <f t="shared" si="23"/>
        <v>0</v>
      </c>
      <c r="M52" s="29">
        <f t="shared" si="23"/>
        <v>0</v>
      </c>
      <c r="N52" s="29">
        <f t="shared" si="23"/>
        <v>1673</v>
      </c>
      <c r="O52" s="29">
        <f t="shared" si="23"/>
        <v>0</v>
      </c>
      <c r="P52" s="29"/>
      <c r="Q52" s="29"/>
    </row>
    <row r="53" spans="1:17" s="4" customFormat="1">
      <c r="A53" s="2">
        <v>1</v>
      </c>
      <c r="B53" s="3" t="s">
        <v>77</v>
      </c>
      <c r="C53" s="13"/>
      <c r="D53" s="13"/>
      <c r="E53" s="17"/>
      <c r="F53" s="17">
        <f>SUM(F54:F56)</f>
        <v>837</v>
      </c>
      <c r="G53" s="17">
        <f t="shared" ref="G53:O53" si="24">SUM(G54:G56)</f>
        <v>837</v>
      </c>
      <c r="H53" s="17">
        <f t="shared" si="24"/>
        <v>0</v>
      </c>
      <c r="I53" s="17">
        <f t="shared" si="24"/>
        <v>837</v>
      </c>
      <c r="J53" s="17">
        <f t="shared" si="24"/>
        <v>837</v>
      </c>
      <c r="K53" s="17">
        <f t="shared" si="24"/>
        <v>0</v>
      </c>
      <c r="L53" s="17">
        <f t="shared" si="24"/>
        <v>0</v>
      </c>
      <c r="M53" s="17">
        <f t="shared" si="24"/>
        <v>0</v>
      </c>
      <c r="N53" s="17">
        <f t="shared" si="24"/>
        <v>837</v>
      </c>
      <c r="O53" s="17">
        <f t="shared" si="24"/>
        <v>0</v>
      </c>
      <c r="P53" s="17"/>
      <c r="Q53" s="17"/>
    </row>
    <row r="54" spans="1:17" s="9" customFormat="1" ht="31.5">
      <c r="A54" s="8"/>
      <c r="B54" s="30" t="s">
        <v>79</v>
      </c>
      <c r="C54" s="38" t="s">
        <v>121</v>
      </c>
      <c r="D54" s="31"/>
      <c r="E54" s="31"/>
      <c r="F54" s="31">
        <v>512</v>
      </c>
      <c r="G54" s="31">
        <v>512</v>
      </c>
      <c r="H54" s="31"/>
      <c r="I54" s="31">
        <v>512</v>
      </c>
      <c r="J54" s="31">
        <v>512</v>
      </c>
      <c r="K54" s="18"/>
      <c r="L54" s="18"/>
      <c r="M54" s="18"/>
      <c r="N54" s="31">
        <v>512</v>
      </c>
      <c r="O54" s="18"/>
      <c r="P54" s="18"/>
      <c r="Q54" s="18"/>
    </row>
    <row r="55" spans="1:17" s="9" customFormat="1" ht="31.5">
      <c r="A55" s="8"/>
      <c r="B55" s="30" t="s">
        <v>80</v>
      </c>
      <c r="C55" s="38" t="s">
        <v>120</v>
      </c>
      <c r="D55" s="31"/>
      <c r="E55" s="31"/>
      <c r="F55" s="31">
        <v>212</v>
      </c>
      <c r="G55" s="31">
        <v>212</v>
      </c>
      <c r="H55" s="31"/>
      <c r="I55" s="31">
        <v>212</v>
      </c>
      <c r="J55" s="31">
        <v>212</v>
      </c>
      <c r="K55" s="18"/>
      <c r="L55" s="18"/>
      <c r="M55" s="18"/>
      <c r="N55" s="31">
        <v>212</v>
      </c>
      <c r="O55" s="18"/>
      <c r="P55" s="18"/>
      <c r="Q55" s="18"/>
    </row>
    <row r="56" spans="1:17" s="9" customFormat="1" ht="31.5">
      <c r="A56" s="8"/>
      <c r="B56" s="30" t="s">
        <v>81</v>
      </c>
      <c r="C56" s="11" t="s">
        <v>123</v>
      </c>
      <c r="D56" s="11"/>
      <c r="E56" s="18"/>
      <c r="F56" s="18">
        <v>113</v>
      </c>
      <c r="G56" s="18">
        <v>113</v>
      </c>
      <c r="H56" s="18"/>
      <c r="I56" s="18">
        <v>113</v>
      </c>
      <c r="J56" s="18">
        <v>113</v>
      </c>
      <c r="K56" s="18"/>
      <c r="L56" s="18"/>
      <c r="M56" s="18"/>
      <c r="N56" s="18">
        <v>113</v>
      </c>
      <c r="O56" s="18"/>
      <c r="P56" s="18"/>
      <c r="Q56" s="18"/>
    </row>
    <row r="57" spans="1:17" s="4" customFormat="1">
      <c r="A57" s="2">
        <v>2</v>
      </c>
      <c r="B57" s="3" t="s">
        <v>78</v>
      </c>
      <c r="C57" s="5"/>
      <c r="D57" s="13"/>
      <c r="E57" s="43"/>
      <c r="F57" s="17">
        <f>SUM(F58:F59)</f>
        <v>836</v>
      </c>
      <c r="G57" s="17">
        <f t="shared" ref="G57:O57" si="25">SUM(G58:G59)</f>
        <v>836</v>
      </c>
      <c r="H57" s="17">
        <f t="shared" si="25"/>
        <v>0</v>
      </c>
      <c r="I57" s="17">
        <f t="shared" si="25"/>
        <v>836</v>
      </c>
      <c r="J57" s="17">
        <f t="shared" si="25"/>
        <v>836</v>
      </c>
      <c r="K57" s="17">
        <f t="shared" si="25"/>
        <v>0</v>
      </c>
      <c r="L57" s="17">
        <f t="shared" si="25"/>
        <v>0</v>
      </c>
      <c r="M57" s="17">
        <f t="shared" si="25"/>
        <v>0</v>
      </c>
      <c r="N57" s="17">
        <f t="shared" si="25"/>
        <v>836</v>
      </c>
      <c r="O57" s="17">
        <f t="shared" si="25"/>
        <v>0</v>
      </c>
      <c r="P57" s="17"/>
      <c r="Q57" s="17"/>
    </row>
    <row r="58" spans="1:17" s="9" customFormat="1" ht="31.5">
      <c r="A58" s="8"/>
      <c r="B58" s="30" t="s">
        <v>82</v>
      </c>
      <c r="C58" s="8" t="s">
        <v>124</v>
      </c>
      <c r="D58" s="11"/>
      <c r="E58" s="42"/>
      <c r="F58" s="44">
        <v>723</v>
      </c>
      <c r="G58" s="44">
        <v>723</v>
      </c>
      <c r="H58" s="18"/>
      <c r="I58" s="44">
        <v>723</v>
      </c>
      <c r="J58" s="44">
        <v>723</v>
      </c>
      <c r="K58" s="18"/>
      <c r="L58" s="18"/>
      <c r="M58" s="18"/>
      <c r="N58" s="44">
        <v>723</v>
      </c>
      <c r="O58" s="18"/>
      <c r="P58" s="18"/>
      <c r="Q58" s="18"/>
    </row>
    <row r="59" spans="1:17" s="9" customFormat="1" ht="31.5">
      <c r="A59" s="33"/>
      <c r="B59" s="34" t="s">
        <v>83</v>
      </c>
      <c r="C59" s="11" t="s">
        <v>122</v>
      </c>
      <c r="D59" s="39"/>
      <c r="E59" s="37"/>
      <c r="F59" s="37">
        <v>113</v>
      </c>
      <c r="G59" s="37">
        <v>113</v>
      </c>
      <c r="H59" s="37"/>
      <c r="I59" s="37">
        <v>113</v>
      </c>
      <c r="J59" s="37">
        <v>113</v>
      </c>
      <c r="K59" s="37"/>
      <c r="L59" s="37"/>
      <c r="M59" s="37"/>
      <c r="N59" s="37">
        <v>113</v>
      </c>
      <c r="O59" s="37"/>
      <c r="P59" s="37"/>
      <c r="Q59" s="37"/>
    </row>
    <row r="60" spans="1:17" s="9" customFormat="1">
      <c r="A60" s="19"/>
      <c r="D60" s="19"/>
      <c r="E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</sheetData>
  <mergeCells count="26">
    <mergeCell ref="A1:B1"/>
    <mergeCell ref="A2:Q2"/>
    <mergeCell ref="A3:Q3"/>
    <mergeCell ref="P4:Q4"/>
    <mergeCell ref="E5:H5"/>
    <mergeCell ref="I5:K5"/>
    <mergeCell ref="L5:M5"/>
    <mergeCell ref="Q5:Q8"/>
    <mergeCell ref="G6:H6"/>
    <mergeCell ref="J6:K6"/>
    <mergeCell ref="A5:A8"/>
    <mergeCell ref="B5:B8"/>
    <mergeCell ref="C5:C8"/>
    <mergeCell ref="D5:D8"/>
    <mergeCell ref="E6:E8"/>
    <mergeCell ref="F6:F8"/>
    <mergeCell ref="G7:G8"/>
    <mergeCell ref="H7:H8"/>
    <mergeCell ref="I6:I8"/>
    <mergeCell ref="J7:J8"/>
    <mergeCell ref="K7:K8"/>
    <mergeCell ref="L6:L8"/>
    <mergeCell ref="M6:M8"/>
    <mergeCell ref="N5:N8"/>
    <mergeCell ref="O5:O8"/>
    <mergeCell ref="P5:P8"/>
  </mergeCells>
  <pageMargins left="0" right="0" top="0.39370078740157483" bottom="0" header="0" footer="0"/>
  <pageSetup paperSize="9" scale="6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7"/>
  <sheetViews>
    <sheetView zoomScale="110" zoomScaleNormal="110" workbookViewId="0">
      <selection activeCell="B23" sqref="B23"/>
    </sheetView>
  </sheetViews>
  <sheetFormatPr defaultColWidth="9" defaultRowHeight="15.75"/>
  <cols>
    <col min="1" max="1" width="6" style="55" customWidth="1"/>
    <col min="2" max="2" width="32.28515625" style="55" customWidth="1"/>
    <col min="3" max="3" width="29.85546875" style="55" customWidth="1"/>
    <col min="4" max="4" width="20.5703125" style="55" customWidth="1"/>
    <col min="5" max="5" width="18.85546875" style="55" customWidth="1"/>
    <col min="6" max="6" width="18.5703125" style="55" customWidth="1"/>
    <col min="7" max="7" width="17" style="55" customWidth="1"/>
    <col min="8" max="8" width="8.85546875" style="55"/>
    <col min="9" max="10" width="11.28515625" style="55" customWidth="1"/>
    <col min="11" max="253" width="8.85546875" style="55"/>
    <col min="254" max="254" width="5.7109375" style="55" customWidth="1"/>
    <col min="255" max="255" width="24.7109375" style="55" customWidth="1"/>
    <col min="256" max="257" width="11.85546875" style="55" customWidth="1"/>
    <col min="258" max="258" width="16.140625" style="55" customWidth="1"/>
    <col min="259" max="259" width="12.140625" style="55" customWidth="1"/>
    <col min="260" max="260" width="14.5703125" style="55" customWidth="1"/>
    <col min="261" max="262" width="11.85546875" style="55" customWidth="1"/>
    <col min="263" max="263" width="18.5703125" style="55" customWidth="1"/>
    <col min="264" max="264" width="8.85546875" style="55"/>
    <col min="265" max="266" width="11.28515625" style="55" customWidth="1"/>
    <col min="267" max="509" width="8.85546875" style="55"/>
    <col min="510" max="510" width="5.7109375" style="55" customWidth="1"/>
    <col min="511" max="511" width="24.7109375" style="55" customWidth="1"/>
    <col min="512" max="513" width="11.85546875" style="55" customWidth="1"/>
    <col min="514" max="514" width="16.140625" style="55" customWidth="1"/>
    <col min="515" max="515" width="12.140625" style="55" customWidth="1"/>
    <col min="516" max="516" width="14.5703125" style="55" customWidth="1"/>
    <col min="517" max="518" width="11.85546875" style="55" customWidth="1"/>
    <col min="519" max="519" width="18.5703125" style="55" customWidth="1"/>
    <col min="520" max="520" width="8.85546875" style="55"/>
    <col min="521" max="522" width="11.28515625" style="55" customWidth="1"/>
    <col min="523" max="765" width="8.85546875" style="55"/>
    <col min="766" max="766" width="5.7109375" style="55" customWidth="1"/>
    <col min="767" max="767" width="24.7109375" style="55" customWidth="1"/>
    <col min="768" max="769" width="11.85546875" style="55" customWidth="1"/>
    <col min="770" max="770" width="16.140625" style="55" customWidth="1"/>
    <col min="771" max="771" width="12.140625" style="55" customWidth="1"/>
    <col min="772" max="772" width="14.5703125" style="55" customWidth="1"/>
    <col min="773" max="774" width="11.85546875" style="55" customWidth="1"/>
    <col min="775" max="775" width="18.5703125" style="55" customWidth="1"/>
    <col min="776" max="776" width="8.85546875" style="55"/>
    <col min="777" max="778" width="11.28515625" style="55" customWidth="1"/>
    <col min="779" max="1021" width="8.85546875" style="55"/>
    <col min="1022" max="1022" width="5.7109375" style="55" customWidth="1"/>
    <col min="1023" max="1023" width="24.7109375" style="55" customWidth="1"/>
    <col min="1024" max="1025" width="11.85546875" style="55" customWidth="1"/>
    <col min="1026" max="1026" width="16.140625" style="55" customWidth="1"/>
    <col min="1027" max="1027" width="12.140625" style="55" customWidth="1"/>
    <col min="1028" max="1028" width="14.5703125" style="55" customWidth="1"/>
    <col min="1029" max="1030" width="11.85546875" style="55" customWidth="1"/>
    <col min="1031" max="1031" width="18.5703125" style="55" customWidth="1"/>
    <col min="1032" max="1032" width="8.85546875" style="55"/>
    <col min="1033" max="1034" width="11.28515625" style="55" customWidth="1"/>
    <col min="1035" max="1277" width="8.85546875" style="55"/>
    <col min="1278" max="1278" width="5.7109375" style="55" customWidth="1"/>
    <col min="1279" max="1279" width="24.7109375" style="55" customWidth="1"/>
    <col min="1280" max="1281" width="11.85546875" style="55" customWidth="1"/>
    <col min="1282" max="1282" width="16.140625" style="55" customWidth="1"/>
    <col min="1283" max="1283" width="12.140625" style="55" customWidth="1"/>
    <col min="1284" max="1284" width="14.5703125" style="55" customWidth="1"/>
    <col min="1285" max="1286" width="11.85546875" style="55" customWidth="1"/>
    <col min="1287" max="1287" width="18.5703125" style="55" customWidth="1"/>
    <col min="1288" max="1288" width="8.85546875" style="55"/>
    <col min="1289" max="1290" width="11.28515625" style="55" customWidth="1"/>
    <col min="1291" max="1533" width="8.85546875" style="55"/>
    <col min="1534" max="1534" width="5.7109375" style="55" customWidth="1"/>
    <col min="1535" max="1535" width="24.7109375" style="55" customWidth="1"/>
    <col min="1536" max="1537" width="11.85546875" style="55" customWidth="1"/>
    <col min="1538" max="1538" width="16.140625" style="55" customWidth="1"/>
    <col min="1539" max="1539" width="12.140625" style="55" customWidth="1"/>
    <col min="1540" max="1540" width="14.5703125" style="55" customWidth="1"/>
    <col min="1541" max="1542" width="11.85546875" style="55" customWidth="1"/>
    <col min="1543" max="1543" width="18.5703125" style="55" customWidth="1"/>
    <col min="1544" max="1544" width="8.85546875" style="55"/>
    <col min="1545" max="1546" width="11.28515625" style="55" customWidth="1"/>
    <col min="1547" max="1789" width="8.85546875" style="55"/>
    <col min="1790" max="1790" width="5.7109375" style="55" customWidth="1"/>
    <col min="1791" max="1791" width="24.7109375" style="55" customWidth="1"/>
    <col min="1792" max="1793" width="11.85546875" style="55" customWidth="1"/>
    <col min="1794" max="1794" width="16.140625" style="55" customWidth="1"/>
    <col min="1795" max="1795" width="12.140625" style="55" customWidth="1"/>
    <col min="1796" max="1796" width="14.5703125" style="55" customWidth="1"/>
    <col min="1797" max="1798" width="11.85546875" style="55" customWidth="1"/>
    <col min="1799" max="1799" width="18.5703125" style="55" customWidth="1"/>
    <col min="1800" max="1800" width="8.85546875" style="55"/>
    <col min="1801" max="1802" width="11.28515625" style="55" customWidth="1"/>
    <col min="1803" max="2045" width="8.85546875" style="55"/>
    <col min="2046" max="2046" width="5.7109375" style="55" customWidth="1"/>
    <col min="2047" max="2047" width="24.7109375" style="55" customWidth="1"/>
    <col min="2048" max="2049" width="11.85546875" style="55" customWidth="1"/>
    <col min="2050" max="2050" width="16.140625" style="55" customWidth="1"/>
    <col min="2051" max="2051" width="12.140625" style="55" customWidth="1"/>
    <col min="2052" max="2052" width="14.5703125" style="55" customWidth="1"/>
    <col min="2053" max="2054" width="11.85546875" style="55" customWidth="1"/>
    <col min="2055" max="2055" width="18.5703125" style="55" customWidth="1"/>
    <col min="2056" max="2056" width="8.85546875" style="55"/>
    <col min="2057" max="2058" width="11.28515625" style="55" customWidth="1"/>
    <col min="2059" max="2301" width="8.85546875" style="55"/>
    <col min="2302" max="2302" width="5.7109375" style="55" customWidth="1"/>
    <col min="2303" max="2303" width="24.7109375" style="55" customWidth="1"/>
    <col min="2304" max="2305" width="11.85546875" style="55" customWidth="1"/>
    <col min="2306" max="2306" width="16.140625" style="55" customWidth="1"/>
    <col min="2307" max="2307" width="12.140625" style="55" customWidth="1"/>
    <col min="2308" max="2308" width="14.5703125" style="55" customWidth="1"/>
    <col min="2309" max="2310" width="11.85546875" style="55" customWidth="1"/>
    <col min="2311" max="2311" width="18.5703125" style="55" customWidth="1"/>
    <col min="2312" max="2312" width="8.85546875" style="55"/>
    <col min="2313" max="2314" width="11.28515625" style="55" customWidth="1"/>
    <col min="2315" max="2557" width="8.85546875" style="55"/>
    <col min="2558" max="2558" width="5.7109375" style="55" customWidth="1"/>
    <col min="2559" max="2559" width="24.7109375" style="55" customWidth="1"/>
    <col min="2560" max="2561" width="11.85546875" style="55" customWidth="1"/>
    <col min="2562" max="2562" width="16.140625" style="55" customWidth="1"/>
    <col min="2563" max="2563" width="12.140625" style="55" customWidth="1"/>
    <col min="2564" max="2564" width="14.5703125" style="55" customWidth="1"/>
    <col min="2565" max="2566" width="11.85546875" style="55" customWidth="1"/>
    <col min="2567" max="2567" width="18.5703125" style="55" customWidth="1"/>
    <col min="2568" max="2568" width="8.85546875" style="55"/>
    <col min="2569" max="2570" width="11.28515625" style="55" customWidth="1"/>
    <col min="2571" max="2813" width="8.85546875" style="55"/>
    <col min="2814" max="2814" width="5.7109375" style="55" customWidth="1"/>
    <col min="2815" max="2815" width="24.7109375" style="55" customWidth="1"/>
    <col min="2816" max="2817" width="11.85546875" style="55" customWidth="1"/>
    <col min="2818" max="2818" width="16.140625" style="55" customWidth="1"/>
    <col min="2819" max="2819" width="12.140625" style="55" customWidth="1"/>
    <col min="2820" max="2820" width="14.5703125" style="55" customWidth="1"/>
    <col min="2821" max="2822" width="11.85546875" style="55" customWidth="1"/>
    <col min="2823" max="2823" width="18.5703125" style="55" customWidth="1"/>
    <col min="2824" max="2824" width="8.85546875" style="55"/>
    <col min="2825" max="2826" width="11.28515625" style="55" customWidth="1"/>
    <col min="2827" max="3069" width="8.85546875" style="55"/>
    <col min="3070" max="3070" width="5.7109375" style="55" customWidth="1"/>
    <col min="3071" max="3071" width="24.7109375" style="55" customWidth="1"/>
    <col min="3072" max="3073" width="11.85546875" style="55" customWidth="1"/>
    <col min="3074" max="3074" width="16.140625" style="55" customWidth="1"/>
    <col min="3075" max="3075" width="12.140625" style="55" customWidth="1"/>
    <col min="3076" max="3076" width="14.5703125" style="55" customWidth="1"/>
    <col min="3077" max="3078" width="11.85546875" style="55" customWidth="1"/>
    <col min="3079" max="3079" width="18.5703125" style="55" customWidth="1"/>
    <col min="3080" max="3080" width="8.85546875" style="55"/>
    <col min="3081" max="3082" width="11.28515625" style="55" customWidth="1"/>
    <col min="3083" max="3325" width="8.85546875" style="55"/>
    <col min="3326" max="3326" width="5.7109375" style="55" customWidth="1"/>
    <col min="3327" max="3327" width="24.7109375" style="55" customWidth="1"/>
    <col min="3328" max="3329" width="11.85546875" style="55" customWidth="1"/>
    <col min="3330" max="3330" width="16.140625" style="55" customWidth="1"/>
    <col min="3331" max="3331" width="12.140625" style="55" customWidth="1"/>
    <col min="3332" max="3332" width="14.5703125" style="55" customWidth="1"/>
    <col min="3333" max="3334" width="11.85546875" style="55" customWidth="1"/>
    <col min="3335" max="3335" width="18.5703125" style="55" customWidth="1"/>
    <col min="3336" max="3336" width="8.85546875" style="55"/>
    <col min="3337" max="3338" width="11.28515625" style="55" customWidth="1"/>
    <col min="3339" max="3581" width="8.85546875" style="55"/>
    <col min="3582" max="3582" width="5.7109375" style="55" customWidth="1"/>
    <col min="3583" max="3583" width="24.7109375" style="55" customWidth="1"/>
    <col min="3584" max="3585" width="11.85546875" style="55" customWidth="1"/>
    <col min="3586" max="3586" width="16.140625" style="55" customWidth="1"/>
    <col min="3587" max="3587" width="12.140625" style="55" customWidth="1"/>
    <col min="3588" max="3588" width="14.5703125" style="55" customWidth="1"/>
    <col min="3589" max="3590" width="11.85546875" style="55" customWidth="1"/>
    <col min="3591" max="3591" width="18.5703125" style="55" customWidth="1"/>
    <col min="3592" max="3592" width="8.85546875" style="55"/>
    <col min="3593" max="3594" width="11.28515625" style="55" customWidth="1"/>
    <col min="3595" max="3837" width="8.85546875" style="55"/>
    <col min="3838" max="3838" width="5.7109375" style="55" customWidth="1"/>
    <col min="3839" max="3839" width="24.7109375" style="55" customWidth="1"/>
    <col min="3840" max="3841" width="11.85546875" style="55" customWidth="1"/>
    <col min="3842" max="3842" width="16.140625" style="55" customWidth="1"/>
    <col min="3843" max="3843" width="12.140625" style="55" customWidth="1"/>
    <col min="3844" max="3844" width="14.5703125" style="55" customWidth="1"/>
    <col min="3845" max="3846" width="11.85546875" style="55" customWidth="1"/>
    <col min="3847" max="3847" width="18.5703125" style="55" customWidth="1"/>
    <col min="3848" max="3848" width="8.85546875" style="55"/>
    <col min="3849" max="3850" width="11.28515625" style="55" customWidth="1"/>
    <col min="3851" max="4093" width="8.85546875" style="55"/>
    <col min="4094" max="4094" width="5.7109375" style="55" customWidth="1"/>
    <col min="4095" max="4095" width="24.7109375" style="55" customWidth="1"/>
    <col min="4096" max="4097" width="11.85546875" style="55" customWidth="1"/>
    <col min="4098" max="4098" width="16.140625" style="55" customWidth="1"/>
    <col min="4099" max="4099" width="12.140625" style="55" customWidth="1"/>
    <col min="4100" max="4100" width="14.5703125" style="55" customWidth="1"/>
    <col min="4101" max="4102" width="11.85546875" style="55" customWidth="1"/>
    <col min="4103" max="4103" width="18.5703125" style="55" customWidth="1"/>
    <col min="4104" max="4104" width="8.85546875" style="55"/>
    <col min="4105" max="4106" width="11.28515625" style="55" customWidth="1"/>
    <col min="4107" max="4349" width="8.85546875" style="55"/>
    <col min="4350" max="4350" width="5.7109375" style="55" customWidth="1"/>
    <col min="4351" max="4351" width="24.7109375" style="55" customWidth="1"/>
    <col min="4352" max="4353" width="11.85546875" style="55" customWidth="1"/>
    <col min="4354" max="4354" width="16.140625" style="55" customWidth="1"/>
    <col min="4355" max="4355" width="12.140625" style="55" customWidth="1"/>
    <col min="4356" max="4356" width="14.5703125" style="55" customWidth="1"/>
    <col min="4357" max="4358" width="11.85546875" style="55" customWidth="1"/>
    <col min="4359" max="4359" width="18.5703125" style="55" customWidth="1"/>
    <col min="4360" max="4360" width="8.85546875" style="55"/>
    <col min="4361" max="4362" width="11.28515625" style="55" customWidth="1"/>
    <col min="4363" max="4605" width="8.85546875" style="55"/>
    <col min="4606" max="4606" width="5.7109375" style="55" customWidth="1"/>
    <col min="4607" max="4607" width="24.7109375" style="55" customWidth="1"/>
    <col min="4608" max="4609" width="11.85546875" style="55" customWidth="1"/>
    <col min="4610" max="4610" width="16.140625" style="55" customWidth="1"/>
    <col min="4611" max="4611" width="12.140625" style="55" customWidth="1"/>
    <col min="4612" max="4612" width="14.5703125" style="55" customWidth="1"/>
    <col min="4613" max="4614" width="11.85546875" style="55" customWidth="1"/>
    <col min="4615" max="4615" width="18.5703125" style="55" customWidth="1"/>
    <col min="4616" max="4616" width="8.85546875" style="55"/>
    <col min="4617" max="4618" width="11.28515625" style="55" customWidth="1"/>
    <col min="4619" max="4861" width="8.85546875" style="55"/>
    <col min="4862" max="4862" width="5.7109375" style="55" customWidth="1"/>
    <col min="4863" max="4863" width="24.7109375" style="55" customWidth="1"/>
    <col min="4864" max="4865" width="11.85546875" style="55" customWidth="1"/>
    <col min="4866" max="4866" width="16.140625" style="55" customWidth="1"/>
    <col min="4867" max="4867" width="12.140625" style="55" customWidth="1"/>
    <col min="4868" max="4868" width="14.5703125" style="55" customWidth="1"/>
    <col min="4869" max="4870" width="11.85546875" style="55" customWidth="1"/>
    <col min="4871" max="4871" width="18.5703125" style="55" customWidth="1"/>
    <col min="4872" max="4872" width="8.85546875" style="55"/>
    <col min="4873" max="4874" width="11.28515625" style="55" customWidth="1"/>
    <col min="4875" max="5117" width="8.85546875" style="55"/>
    <col min="5118" max="5118" width="5.7109375" style="55" customWidth="1"/>
    <col min="5119" max="5119" width="24.7109375" style="55" customWidth="1"/>
    <col min="5120" max="5121" width="11.85546875" style="55" customWidth="1"/>
    <col min="5122" max="5122" width="16.140625" style="55" customWidth="1"/>
    <col min="5123" max="5123" width="12.140625" style="55" customWidth="1"/>
    <col min="5124" max="5124" width="14.5703125" style="55" customWidth="1"/>
    <col min="5125" max="5126" width="11.85546875" style="55" customWidth="1"/>
    <col min="5127" max="5127" width="18.5703125" style="55" customWidth="1"/>
    <col min="5128" max="5128" width="8.85546875" style="55"/>
    <col min="5129" max="5130" width="11.28515625" style="55" customWidth="1"/>
    <col min="5131" max="5373" width="8.85546875" style="55"/>
    <col min="5374" max="5374" width="5.7109375" style="55" customWidth="1"/>
    <col min="5375" max="5375" width="24.7109375" style="55" customWidth="1"/>
    <col min="5376" max="5377" width="11.85546875" style="55" customWidth="1"/>
    <col min="5378" max="5378" width="16.140625" style="55" customWidth="1"/>
    <col min="5379" max="5379" width="12.140625" style="55" customWidth="1"/>
    <col min="5380" max="5380" width="14.5703125" style="55" customWidth="1"/>
    <col min="5381" max="5382" width="11.85546875" style="55" customWidth="1"/>
    <col min="5383" max="5383" width="18.5703125" style="55" customWidth="1"/>
    <col min="5384" max="5384" width="8.85546875" style="55"/>
    <col min="5385" max="5386" width="11.28515625" style="55" customWidth="1"/>
    <col min="5387" max="5629" width="8.85546875" style="55"/>
    <col min="5630" max="5630" width="5.7109375" style="55" customWidth="1"/>
    <col min="5631" max="5631" width="24.7109375" style="55" customWidth="1"/>
    <col min="5632" max="5633" width="11.85546875" style="55" customWidth="1"/>
    <col min="5634" max="5634" width="16.140625" style="55" customWidth="1"/>
    <col min="5635" max="5635" width="12.140625" style="55" customWidth="1"/>
    <col min="5636" max="5636" width="14.5703125" style="55" customWidth="1"/>
    <col min="5637" max="5638" width="11.85546875" style="55" customWidth="1"/>
    <col min="5639" max="5639" width="18.5703125" style="55" customWidth="1"/>
    <col min="5640" max="5640" width="8.85546875" style="55"/>
    <col min="5641" max="5642" width="11.28515625" style="55" customWidth="1"/>
    <col min="5643" max="5885" width="8.85546875" style="55"/>
    <col min="5886" max="5886" width="5.7109375" style="55" customWidth="1"/>
    <col min="5887" max="5887" width="24.7109375" style="55" customWidth="1"/>
    <col min="5888" max="5889" width="11.85546875" style="55" customWidth="1"/>
    <col min="5890" max="5890" width="16.140625" style="55" customWidth="1"/>
    <col min="5891" max="5891" width="12.140625" style="55" customWidth="1"/>
    <col min="5892" max="5892" width="14.5703125" style="55" customWidth="1"/>
    <col min="5893" max="5894" width="11.85546875" style="55" customWidth="1"/>
    <col min="5895" max="5895" width="18.5703125" style="55" customWidth="1"/>
    <col min="5896" max="5896" width="8.85546875" style="55"/>
    <col min="5897" max="5898" width="11.28515625" style="55" customWidth="1"/>
    <col min="5899" max="6141" width="8.85546875" style="55"/>
    <col min="6142" max="6142" width="5.7109375" style="55" customWidth="1"/>
    <col min="6143" max="6143" width="24.7109375" style="55" customWidth="1"/>
    <col min="6144" max="6145" width="11.85546875" style="55" customWidth="1"/>
    <col min="6146" max="6146" width="16.140625" style="55" customWidth="1"/>
    <col min="6147" max="6147" width="12.140625" style="55" customWidth="1"/>
    <col min="6148" max="6148" width="14.5703125" style="55" customWidth="1"/>
    <col min="6149" max="6150" width="11.85546875" style="55" customWidth="1"/>
    <col min="6151" max="6151" width="18.5703125" style="55" customWidth="1"/>
    <col min="6152" max="6152" width="8.85546875" style="55"/>
    <col min="6153" max="6154" width="11.28515625" style="55" customWidth="1"/>
    <col min="6155" max="6397" width="8.85546875" style="55"/>
    <col min="6398" max="6398" width="5.7109375" style="55" customWidth="1"/>
    <col min="6399" max="6399" width="24.7109375" style="55" customWidth="1"/>
    <col min="6400" max="6401" width="11.85546875" style="55" customWidth="1"/>
    <col min="6402" max="6402" width="16.140625" style="55" customWidth="1"/>
    <col min="6403" max="6403" width="12.140625" style="55" customWidth="1"/>
    <col min="6404" max="6404" width="14.5703125" style="55" customWidth="1"/>
    <col min="6405" max="6406" width="11.85546875" style="55" customWidth="1"/>
    <col min="6407" max="6407" width="18.5703125" style="55" customWidth="1"/>
    <col min="6408" max="6408" width="8.85546875" style="55"/>
    <col min="6409" max="6410" width="11.28515625" style="55" customWidth="1"/>
    <col min="6411" max="6653" width="8.85546875" style="55"/>
    <col min="6654" max="6654" width="5.7109375" style="55" customWidth="1"/>
    <col min="6655" max="6655" width="24.7109375" style="55" customWidth="1"/>
    <col min="6656" max="6657" width="11.85546875" style="55" customWidth="1"/>
    <col min="6658" max="6658" width="16.140625" style="55" customWidth="1"/>
    <col min="6659" max="6659" width="12.140625" style="55" customWidth="1"/>
    <col min="6660" max="6660" width="14.5703125" style="55" customWidth="1"/>
    <col min="6661" max="6662" width="11.85546875" style="55" customWidth="1"/>
    <col min="6663" max="6663" width="18.5703125" style="55" customWidth="1"/>
    <col min="6664" max="6664" width="8.85546875" style="55"/>
    <col min="6665" max="6666" width="11.28515625" style="55" customWidth="1"/>
    <col min="6667" max="6909" width="8.85546875" style="55"/>
    <col min="6910" max="6910" width="5.7109375" style="55" customWidth="1"/>
    <col min="6911" max="6911" width="24.7109375" style="55" customWidth="1"/>
    <col min="6912" max="6913" width="11.85546875" style="55" customWidth="1"/>
    <col min="6914" max="6914" width="16.140625" style="55" customWidth="1"/>
    <col min="6915" max="6915" width="12.140625" style="55" customWidth="1"/>
    <col min="6916" max="6916" width="14.5703125" style="55" customWidth="1"/>
    <col min="6917" max="6918" width="11.85546875" style="55" customWidth="1"/>
    <col min="6919" max="6919" width="18.5703125" style="55" customWidth="1"/>
    <col min="6920" max="6920" width="8.85546875" style="55"/>
    <col min="6921" max="6922" width="11.28515625" style="55" customWidth="1"/>
    <col min="6923" max="7165" width="8.85546875" style="55"/>
    <col min="7166" max="7166" width="5.7109375" style="55" customWidth="1"/>
    <col min="7167" max="7167" width="24.7109375" style="55" customWidth="1"/>
    <col min="7168" max="7169" width="11.85546875" style="55" customWidth="1"/>
    <col min="7170" max="7170" width="16.140625" style="55" customWidth="1"/>
    <col min="7171" max="7171" width="12.140625" style="55" customWidth="1"/>
    <col min="7172" max="7172" width="14.5703125" style="55" customWidth="1"/>
    <col min="7173" max="7174" width="11.85546875" style="55" customWidth="1"/>
    <col min="7175" max="7175" width="18.5703125" style="55" customWidth="1"/>
    <col min="7176" max="7176" width="8.85546875" style="55"/>
    <col min="7177" max="7178" width="11.28515625" style="55" customWidth="1"/>
    <col min="7179" max="7421" width="8.85546875" style="55"/>
    <col min="7422" max="7422" width="5.7109375" style="55" customWidth="1"/>
    <col min="7423" max="7423" width="24.7109375" style="55" customWidth="1"/>
    <col min="7424" max="7425" width="11.85546875" style="55" customWidth="1"/>
    <col min="7426" max="7426" width="16.140625" style="55" customWidth="1"/>
    <col min="7427" max="7427" width="12.140625" style="55" customWidth="1"/>
    <col min="7428" max="7428" width="14.5703125" style="55" customWidth="1"/>
    <col min="7429" max="7430" width="11.85546875" style="55" customWidth="1"/>
    <col min="7431" max="7431" width="18.5703125" style="55" customWidth="1"/>
    <col min="7432" max="7432" width="8.85546875" style="55"/>
    <col min="7433" max="7434" width="11.28515625" style="55" customWidth="1"/>
    <col min="7435" max="7677" width="8.85546875" style="55"/>
    <col min="7678" max="7678" width="5.7109375" style="55" customWidth="1"/>
    <col min="7679" max="7679" width="24.7109375" style="55" customWidth="1"/>
    <col min="7680" max="7681" width="11.85546875" style="55" customWidth="1"/>
    <col min="7682" max="7682" width="16.140625" style="55" customWidth="1"/>
    <col min="7683" max="7683" width="12.140625" style="55" customWidth="1"/>
    <col min="7684" max="7684" width="14.5703125" style="55" customWidth="1"/>
    <col min="7685" max="7686" width="11.85546875" style="55" customWidth="1"/>
    <col min="7687" max="7687" width="18.5703125" style="55" customWidth="1"/>
    <col min="7688" max="7688" width="8.85546875" style="55"/>
    <col min="7689" max="7690" width="11.28515625" style="55" customWidth="1"/>
    <col min="7691" max="7933" width="8.85546875" style="55"/>
    <col min="7934" max="7934" width="5.7109375" style="55" customWidth="1"/>
    <col min="7935" max="7935" width="24.7109375" style="55" customWidth="1"/>
    <col min="7936" max="7937" width="11.85546875" style="55" customWidth="1"/>
    <col min="7938" max="7938" width="16.140625" style="55" customWidth="1"/>
    <col min="7939" max="7939" width="12.140625" style="55" customWidth="1"/>
    <col min="7940" max="7940" width="14.5703125" style="55" customWidth="1"/>
    <col min="7941" max="7942" width="11.85546875" style="55" customWidth="1"/>
    <col min="7943" max="7943" width="18.5703125" style="55" customWidth="1"/>
    <col min="7944" max="7944" width="8.85546875" style="55"/>
    <col min="7945" max="7946" width="11.28515625" style="55" customWidth="1"/>
    <col min="7947" max="8189" width="8.85546875" style="55"/>
    <col min="8190" max="8190" width="5.7109375" style="55" customWidth="1"/>
    <col min="8191" max="8191" width="24.7109375" style="55" customWidth="1"/>
    <col min="8192" max="8193" width="11.85546875" style="55" customWidth="1"/>
    <col min="8194" max="8194" width="16.140625" style="55" customWidth="1"/>
    <col min="8195" max="8195" width="12.140625" style="55" customWidth="1"/>
    <col min="8196" max="8196" width="14.5703125" style="55" customWidth="1"/>
    <col min="8197" max="8198" width="11.85546875" style="55" customWidth="1"/>
    <col min="8199" max="8199" width="18.5703125" style="55" customWidth="1"/>
    <col min="8200" max="8200" width="8.85546875" style="55"/>
    <col min="8201" max="8202" width="11.28515625" style="55" customWidth="1"/>
    <col min="8203" max="8445" width="8.85546875" style="55"/>
    <col min="8446" max="8446" width="5.7109375" style="55" customWidth="1"/>
    <col min="8447" max="8447" width="24.7109375" style="55" customWidth="1"/>
    <col min="8448" max="8449" width="11.85546875" style="55" customWidth="1"/>
    <col min="8450" max="8450" width="16.140625" style="55" customWidth="1"/>
    <col min="8451" max="8451" width="12.140625" style="55" customWidth="1"/>
    <col min="8452" max="8452" width="14.5703125" style="55" customWidth="1"/>
    <col min="8453" max="8454" width="11.85546875" style="55" customWidth="1"/>
    <col min="8455" max="8455" width="18.5703125" style="55" customWidth="1"/>
    <col min="8456" max="8456" width="8.85546875" style="55"/>
    <col min="8457" max="8458" width="11.28515625" style="55" customWidth="1"/>
    <col min="8459" max="8701" width="8.85546875" style="55"/>
    <col min="8702" max="8702" width="5.7109375" style="55" customWidth="1"/>
    <col min="8703" max="8703" width="24.7109375" style="55" customWidth="1"/>
    <col min="8704" max="8705" width="11.85546875" style="55" customWidth="1"/>
    <col min="8706" max="8706" width="16.140625" style="55" customWidth="1"/>
    <col min="8707" max="8707" width="12.140625" style="55" customWidth="1"/>
    <col min="8708" max="8708" width="14.5703125" style="55" customWidth="1"/>
    <col min="8709" max="8710" width="11.85546875" style="55" customWidth="1"/>
    <col min="8711" max="8711" width="18.5703125" style="55" customWidth="1"/>
    <col min="8712" max="8712" width="8.85546875" style="55"/>
    <col min="8713" max="8714" width="11.28515625" style="55" customWidth="1"/>
    <col min="8715" max="8957" width="8.85546875" style="55"/>
    <col min="8958" max="8958" width="5.7109375" style="55" customWidth="1"/>
    <col min="8959" max="8959" width="24.7109375" style="55" customWidth="1"/>
    <col min="8960" max="8961" width="11.85546875" style="55" customWidth="1"/>
    <col min="8962" max="8962" width="16.140625" style="55" customWidth="1"/>
    <col min="8963" max="8963" width="12.140625" style="55" customWidth="1"/>
    <col min="8964" max="8964" width="14.5703125" style="55" customWidth="1"/>
    <col min="8965" max="8966" width="11.85546875" style="55" customWidth="1"/>
    <col min="8967" max="8967" width="18.5703125" style="55" customWidth="1"/>
    <col min="8968" max="8968" width="8.85546875" style="55"/>
    <col min="8969" max="8970" width="11.28515625" style="55" customWidth="1"/>
    <col min="8971" max="9213" width="8.85546875" style="55"/>
    <col min="9214" max="9214" width="5.7109375" style="55" customWidth="1"/>
    <col min="9215" max="9215" width="24.7109375" style="55" customWidth="1"/>
    <col min="9216" max="9217" width="11.85546875" style="55" customWidth="1"/>
    <col min="9218" max="9218" width="16.140625" style="55" customWidth="1"/>
    <col min="9219" max="9219" width="12.140625" style="55" customWidth="1"/>
    <col min="9220" max="9220" width="14.5703125" style="55" customWidth="1"/>
    <col min="9221" max="9222" width="11.85546875" style="55" customWidth="1"/>
    <col min="9223" max="9223" width="18.5703125" style="55" customWidth="1"/>
    <col min="9224" max="9224" width="8.85546875" style="55"/>
    <col min="9225" max="9226" width="11.28515625" style="55" customWidth="1"/>
    <col min="9227" max="9469" width="8.85546875" style="55"/>
    <col min="9470" max="9470" width="5.7109375" style="55" customWidth="1"/>
    <col min="9471" max="9471" width="24.7109375" style="55" customWidth="1"/>
    <col min="9472" max="9473" width="11.85546875" style="55" customWidth="1"/>
    <col min="9474" max="9474" width="16.140625" style="55" customWidth="1"/>
    <col min="9475" max="9475" width="12.140625" style="55" customWidth="1"/>
    <col min="9476" max="9476" width="14.5703125" style="55" customWidth="1"/>
    <col min="9477" max="9478" width="11.85546875" style="55" customWidth="1"/>
    <col min="9479" max="9479" width="18.5703125" style="55" customWidth="1"/>
    <col min="9480" max="9480" width="8.85546875" style="55"/>
    <col min="9481" max="9482" width="11.28515625" style="55" customWidth="1"/>
    <col min="9483" max="9725" width="8.85546875" style="55"/>
    <col min="9726" max="9726" width="5.7109375" style="55" customWidth="1"/>
    <col min="9727" max="9727" width="24.7109375" style="55" customWidth="1"/>
    <col min="9728" max="9729" width="11.85546875" style="55" customWidth="1"/>
    <col min="9730" max="9730" width="16.140625" style="55" customWidth="1"/>
    <col min="9731" max="9731" width="12.140625" style="55" customWidth="1"/>
    <col min="9732" max="9732" width="14.5703125" style="55" customWidth="1"/>
    <col min="9733" max="9734" width="11.85546875" style="55" customWidth="1"/>
    <col min="9735" max="9735" width="18.5703125" style="55" customWidth="1"/>
    <col min="9736" max="9736" width="8.85546875" style="55"/>
    <col min="9737" max="9738" width="11.28515625" style="55" customWidth="1"/>
    <col min="9739" max="9981" width="8.85546875" style="55"/>
    <col min="9982" max="9982" width="5.7109375" style="55" customWidth="1"/>
    <col min="9983" max="9983" width="24.7109375" style="55" customWidth="1"/>
    <col min="9984" max="9985" width="11.85546875" style="55" customWidth="1"/>
    <col min="9986" max="9986" width="16.140625" style="55" customWidth="1"/>
    <col min="9987" max="9987" width="12.140625" style="55" customWidth="1"/>
    <col min="9988" max="9988" width="14.5703125" style="55" customWidth="1"/>
    <col min="9989" max="9990" width="11.85546875" style="55" customWidth="1"/>
    <col min="9991" max="9991" width="18.5703125" style="55" customWidth="1"/>
    <col min="9992" max="9992" width="8.85546875" style="55"/>
    <col min="9993" max="9994" width="11.28515625" style="55" customWidth="1"/>
    <col min="9995" max="10237" width="8.85546875" style="55"/>
    <col min="10238" max="10238" width="5.7109375" style="55" customWidth="1"/>
    <col min="10239" max="10239" width="24.7109375" style="55" customWidth="1"/>
    <col min="10240" max="10241" width="11.85546875" style="55" customWidth="1"/>
    <col min="10242" max="10242" width="16.140625" style="55" customWidth="1"/>
    <col min="10243" max="10243" width="12.140625" style="55" customWidth="1"/>
    <col min="10244" max="10244" width="14.5703125" style="55" customWidth="1"/>
    <col min="10245" max="10246" width="11.85546875" style="55" customWidth="1"/>
    <col min="10247" max="10247" width="18.5703125" style="55" customWidth="1"/>
    <col min="10248" max="10248" width="8.85546875" style="55"/>
    <col min="10249" max="10250" width="11.28515625" style="55" customWidth="1"/>
    <col min="10251" max="10493" width="8.85546875" style="55"/>
    <col min="10494" max="10494" width="5.7109375" style="55" customWidth="1"/>
    <col min="10495" max="10495" width="24.7109375" style="55" customWidth="1"/>
    <col min="10496" max="10497" width="11.85546875" style="55" customWidth="1"/>
    <col min="10498" max="10498" width="16.140625" style="55" customWidth="1"/>
    <col min="10499" max="10499" width="12.140625" style="55" customWidth="1"/>
    <col min="10500" max="10500" width="14.5703125" style="55" customWidth="1"/>
    <col min="10501" max="10502" width="11.85546875" style="55" customWidth="1"/>
    <col min="10503" max="10503" width="18.5703125" style="55" customWidth="1"/>
    <col min="10504" max="10504" width="8.85546875" style="55"/>
    <col min="10505" max="10506" width="11.28515625" style="55" customWidth="1"/>
    <col min="10507" max="10749" width="8.85546875" style="55"/>
    <col min="10750" max="10750" width="5.7109375" style="55" customWidth="1"/>
    <col min="10751" max="10751" width="24.7109375" style="55" customWidth="1"/>
    <col min="10752" max="10753" width="11.85546875" style="55" customWidth="1"/>
    <col min="10754" max="10754" width="16.140625" style="55" customWidth="1"/>
    <col min="10755" max="10755" width="12.140625" style="55" customWidth="1"/>
    <col min="10756" max="10756" width="14.5703125" style="55" customWidth="1"/>
    <col min="10757" max="10758" width="11.85546875" style="55" customWidth="1"/>
    <col min="10759" max="10759" width="18.5703125" style="55" customWidth="1"/>
    <col min="10760" max="10760" width="8.85546875" style="55"/>
    <col min="10761" max="10762" width="11.28515625" style="55" customWidth="1"/>
    <col min="10763" max="11005" width="8.85546875" style="55"/>
    <col min="11006" max="11006" width="5.7109375" style="55" customWidth="1"/>
    <col min="11007" max="11007" width="24.7109375" style="55" customWidth="1"/>
    <col min="11008" max="11009" width="11.85546875" style="55" customWidth="1"/>
    <col min="11010" max="11010" width="16.140625" style="55" customWidth="1"/>
    <col min="11011" max="11011" width="12.140625" style="55" customWidth="1"/>
    <col min="11012" max="11012" width="14.5703125" style="55" customWidth="1"/>
    <col min="11013" max="11014" width="11.85546875" style="55" customWidth="1"/>
    <col min="11015" max="11015" width="18.5703125" style="55" customWidth="1"/>
    <col min="11016" max="11016" width="8.85546875" style="55"/>
    <col min="11017" max="11018" width="11.28515625" style="55" customWidth="1"/>
    <col min="11019" max="11261" width="8.85546875" style="55"/>
    <col min="11262" max="11262" width="5.7109375" style="55" customWidth="1"/>
    <col min="11263" max="11263" width="24.7109375" style="55" customWidth="1"/>
    <col min="11264" max="11265" width="11.85546875" style="55" customWidth="1"/>
    <col min="11266" max="11266" width="16.140625" style="55" customWidth="1"/>
    <col min="11267" max="11267" width="12.140625" style="55" customWidth="1"/>
    <col min="11268" max="11268" width="14.5703125" style="55" customWidth="1"/>
    <col min="11269" max="11270" width="11.85546875" style="55" customWidth="1"/>
    <col min="11271" max="11271" width="18.5703125" style="55" customWidth="1"/>
    <col min="11272" max="11272" width="8.85546875" style="55"/>
    <col min="11273" max="11274" width="11.28515625" style="55" customWidth="1"/>
    <col min="11275" max="11517" width="8.85546875" style="55"/>
    <col min="11518" max="11518" width="5.7109375" style="55" customWidth="1"/>
    <col min="11519" max="11519" width="24.7109375" style="55" customWidth="1"/>
    <col min="11520" max="11521" width="11.85546875" style="55" customWidth="1"/>
    <col min="11522" max="11522" width="16.140625" style="55" customWidth="1"/>
    <col min="11523" max="11523" width="12.140625" style="55" customWidth="1"/>
    <col min="11524" max="11524" width="14.5703125" style="55" customWidth="1"/>
    <col min="11525" max="11526" width="11.85546875" style="55" customWidth="1"/>
    <col min="11527" max="11527" width="18.5703125" style="55" customWidth="1"/>
    <col min="11528" max="11528" width="8.85546875" style="55"/>
    <col min="11529" max="11530" width="11.28515625" style="55" customWidth="1"/>
    <col min="11531" max="11773" width="8.85546875" style="55"/>
    <col min="11774" max="11774" width="5.7109375" style="55" customWidth="1"/>
    <col min="11775" max="11775" width="24.7109375" style="55" customWidth="1"/>
    <col min="11776" max="11777" width="11.85546875" style="55" customWidth="1"/>
    <col min="11778" max="11778" width="16.140625" style="55" customWidth="1"/>
    <col min="11779" max="11779" width="12.140625" style="55" customWidth="1"/>
    <col min="11780" max="11780" width="14.5703125" style="55" customWidth="1"/>
    <col min="11781" max="11782" width="11.85546875" style="55" customWidth="1"/>
    <col min="11783" max="11783" width="18.5703125" style="55" customWidth="1"/>
    <col min="11784" max="11784" width="8.85546875" style="55"/>
    <col min="11785" max="11786" width="11.28515625" style="55" customWidth="1"/>
    <col min="11787" max="12029" width="8.85546875" style="55"/>
    <col min="12030" max="12030" width="5.7109375" style="55" customWidth="1"/>
    <col min="12031" max="12031" width="24.7109375" style="55" customWidth="1"/>
    <col min="12032" max="12033" width="11.85546875" style="55" customWidth="1"/>
    <col min="12034" max="12034" width="16.140625" style="55" customWidth="1"/>
    <col min="12035" max="12035" width="12.140625" style="55" customWidth="1"/>
    <col min="12036" max="12036" width="14.5703125" style="55" customWidth="1"/>
    <col min="12037" max="12038" width="11.85546875" style="55" customWidth="1"/>
    <col min="12039" max="12039" width="18.5703125" style="55" customWidth="1"/>
    <col min="12040" max="12040" width="8.85546875" style="55"/>
    <col min="12041" max="12042" width="11.28515625" style="55" customWidth="1"/>
    <col min="12043" max="12285" width="8.85546875" style="55"/>
    <col min="12286" max="12286" width="5.7109375" style="55" customWidth="1"/>
    <col min="12287" max="12287" width="24.7109375" style="55" customWidth="1"/>
    <col min="12288" max="12289" width="11.85546875" style="55" customWidth="1"/>
    <col min="12290" max="12290" width="16.140625" style="55" customWidth="1"/>
    <col min="12291" max="12291" width="12.140625" style="55" customWidth="1"/>
    <col min="12292" max="12292" width="14.5703125" style="55" customWidth="1"/>
    <col min="12293" max="12294" width="11.85546875" style="55" customWidth="1"/>
    <col min="12295" max="12295" width="18.5703125" style="55" customWidth="1"/>
    <col min="12296" max="12296" width="8.85546875" style="55"/>
    <col min="12297" max="12298" width="11.28515625" style="55" customWidth="1"/>
    <col min="12299" max="12541" width="8.85546875" style="55"/>
    <col min="12542" max="12542" width="5.7109375" style="55" customWidth="1"/>
    <col min="12543" max="12543" width="24.7109375" style="55" customWidth="1"/>
    <col min="12544" max="12545" width="11.85546875" style="55" customWidth="1"/>
    <col min="12546" max="12546" width="16.140625" style="55" customWidth="1"/>
    <col min="12547" max="12547" width="12.140625" style="55" customWidth="1"/>
    <col min="12548" max="12548" width="14.5703125" style="55" customWidth="1"/>
    <col min="12549" max="12550" width="11.85546875" style="55" customWidth="1"/>
    <col min="12551" max="12551" width="18.5703125" style="55" customWidth="1"/>
    <col min="12552" max="12552" width="8.85546875" style="55"/>
    <col min="12553" max="12554" width="11.28515625" style="55" customWidth="1"/>
    <col min="12555" max="12797" width="8.85546875" style="55"/>
    <col min="12798" max="12798" width="5.7109375" style="55" customWidth="1"/>
    <col min="12799" max="12799" width="24.7109375" style="55" customWidth="1"/>
    <col min="12800" max="12801" width="11.85546875" style="55" customWidth="1"/>
    <col min="12802" max="12802" width="16.140625" style="55" customWidth="1"/>
    <col min="12803" max="12803" width="12.140625" style="55" customWidth="1"/>
    <col min="12804" max="12804" width="14.5703125" style="55" customWidth="1"/>
    <col min="12805" max="12806" width="11.85546875" style="55" customWidth="1"/>
    <col min="12807" max="12807" width="18.5703125" style="55" customWidth="1"/>
    <col min="12808" max="12808" width="8.85546875" style="55"/>
    <col min="12809" max="12810" width="11.28515625" style="55" customWidth="1"/>
    <col min="12811" max="13053" width="8.85546875" style="55"/>
    <col min="13054" max="13054" width="5.7109375" style="55" customWidth="1"/>
    <col min="13055" max="13055" width="24.7109375" style="55" customWidth="1"/>
    <col min="13056" max="13057" width="11.85546875" style="55" customWidth="1"/>
    <col min="13058" max="13058" width="16.140625" style="55" customWidth="1"/>
    <col min="13059" max="13059" width="12.140625" style="55" customWidth="1"/>
    <col min="13060" max="13060" width="14.5703125" style="55" customWidth="1"/>
    <col min="13061" max="13062" width="11.85546875" style="55" customWidth="1"/>
    <col min="13063" max="13063" width="18.5703125" style="55" customWidth="1"/>
    <col min="13064" max="13064" width="8.85546875" style="55"/>
    <col min="13065" max="13066" width="11.28515625" style="55" customWidth="1"/>
    <col min="13067" max="13309" width="8.85546875" style="55"/>
    <col min="13310" max="13310" width="5.7109375" style="55" customWidth="1"/>
    <col min="13311" max="13311" width="24.7109375" style="55" customWidth="1"/>
    <col min="13312" max="13313" width="11.85546875" style="55" customWidth="1"/>
    <col min="13314" max="13314" width="16.140625" style="55" customWidth="1"/>
    <col min="13315" max="13315" width="12.140625" style="55" customWidth="1"/>
    <col min="13316" max="13316" width="14.5703125" style="55" customWidth="1"/>
    <col min="13317" max="13318" width="11.85546875" style="55" customWidth="1"/>
    <col min="13319" max="13319" width="18.5703125" style="55" customWidth="1"/>
    <col min="13320" max="13320" width="8.85546875" style="55"/>
    <col min="13321" max="13322" width="11.28515625" style="55" customWidth="1"/>
    <col min="13323" max="13565" width="8.85546875" style="55"/>
    <col min="13566" max="13566" width="5.7109375" style="55" customWidth="1"/>
    <col min="13567" max="13567" width="24.7109375" style="55" customWidth="1"/>
    <col min="13568" max="13569" width="11.85546875" style="55" customWidth="1"/>
    <col min="13570" max="13570" width="16.140625" style="55" customWidth="1"/>
    <col min="13571" max="13571" width="12.140625" style="55" customWidth="1"/>
    <col min="13572" max="13572" width="14.5703125" style="55" customWidth="1"/>
    <col min="13573" max="13574" width="11.85546875" style="55" customWidth="1"/>
    <col min="13575" max="13575" width="18.5703125" style="55" customWidth="1"/>
    <col min="13576" max="13576" width="8.85546875" style="55"/>
    <col min="13577" max="13578" width="11.28515625" style="55" customWidth="1"/>
    <col min="13579" max="13821" width="8.85546875" style="55"/>
    <col min="13822" max="13822" width="5.7109375" style="55" customWidth="1"/>
    <col min="13823" max="13823" width="24.7109375" style="55" customWidth="1"/>
    <col min="13824" max="13825" width="11.85546875" style="55" customWidth="1"/>
    <col min="13826" max="13826" width="16.140625" style="55" customWidth="1"/>
    <col min="13827" max="13827" width="12.140625" style="55" customWidth="1"/>
    <col min="13828" max="13828" width="14.5703125" style="55" customWidth="1"/>
    <col min="13829" max="13830" width="11.85546875" style="55" customWidth="1"/>
    <col min="13831" max="13831" width="18.5703125" style="55" customWidth="1"/>
    <col min="13832" max="13832" width="8.85546875" style="55"/>
    <col min="13833" max="13834" width="11.28515625" style="55" customWidth="1"/>
    <col min="13835" max="14077" width="8.85546875" style="55"/>
    <col min="14078" max="14078" width="5.7109375" style="55" customWidth="1"/>
    <col min="14079" max="14079" width="24.7109375" style="55" customWidth="1"/>
    <col min="14080" max="14081" width="11.85546875" style="55" customWidth="1"/>
    <col min="14082" max="14082" width="16.140625" style="55" customWidth="1"/>
    <col min="14083" max="14083" width="12.140625" style="55" customWidth="1"/>
    <col min="14084" max="14084" width="14.5703125" style="55" customWidth="1"/>
    <col min="14085" max="14086" width="11.85546875" style="55" customWidth="1"/>
    <col min="14087" max="14087" width="18.5703125" style="55" customWidth="1"/>
    <col min="14088" max="14088" width="8.85546875" style="55"/>
    <col min="14089" max="14090" width="11.28515625" style="55" customWidth="1"/>
    <col min="14091" max="14333" width="8.85546875" style="55"/>
    <col min="14334" max="14334" width="5.7109375" style="55" customWidth="1"/>
    <col min="14335" max="14335" width="24.7109375" style="55" customWidth="1"/>
    <col min="14336" max="14337" width="11.85546875" style="55" customWidth="1"/>
    <col min="14338" max="14338" width="16.140625" style="55" customWidth="1"/>
    <col min="14339" max="14339" width="12.140625" style="55" customWidth="1"/>
    <col min="14340" max="14340" width="14.5703125" style="55" customWidth="1"/>
    <col min="14341" max="14342" width="11.85546875" style="55" customWidth="1"/>
    <col min="14343" max="14343" width="18.5703125" style="55" customWidth="1"/>
    <col min="14344" max="14344" width="8.85546875" style="55"/>
    <col min="14345" max="14346" width="11.28515625" style="55" customWidth="1"/>
    <col min="14347" max="14589" width="8.85546875" style="55"/>
    <col min="14590" max="14590" width="5.7109375" style="55" customWidth="1"/>
    <col min="14591" max="14591" width="24.7109375" style="55" customWidth="1"/>
    <col min="14592" max="14593" width="11.85546875" style="55" customWidth="1"/>
    <col min="14594" max="14594" width="16.140625" style="55" customWidth="1"/>
    <col min="14595" max="14595" width="12.140625" style="55" customWidth="1"/>
    <col min="14596" max="14596" width="14.5703125" style="55" customWidth="1"/>
    <col min="14597" max="14598" width="11.85546875" style="55" customWidth="1"/>
    <col min="14599" max="14599" width="18.5703125" style="55" customWidth="1"/>
    <col min="14600" max="14600" width="8.85546875" style="55"/>
    <col min="14601" max="14602" width="11.28515625" style="55" customWidth="1"/>
    <col min="14603" max="14845" width="8.85546875" style="55"/>
    <col min="14846" max="14846" width="5.7109375" style="55" customWidth="1"/>
    <col min="14847" max="14847" width="24.7109375" style="55" customWidth="1"/>
    <col min="14848" max="14849" width="11.85546875" style="55" customWidth="1"/>
    <col min="14850" max="14850" width="16.140625" style="55" customWidth="1"/>
    <col min="14851" max="14851" width="12.140625" style="55" customWidth="1"/>
    <col min="14852" max="14852" width="14.5703125" style="55" customWidth="1"/>
    <col min="14853" max="14854" width="11.85546875" style="55" customWidth="1"/>
    <col min="14855" max="14855" width="18.5703125" style="55" customWidth="1"/>
    <col min="14856" max="14856" width="8.85546875" style="55"/>
    <col min="14857" max="14858" width="11.28515625" style="55" customWidth="1"/>
    <col min="14859" max="15101" width="8.85546875" style="55"/>
    <col min="15102" max="15102" width="5.7109375" style="55" customWidth="1"/>
    <col min="15103" max="15103" width="24.7109375" style="55" customWidth="1"/>
    <col min="15104" max="15105" width="11.85546875" style="55" customWidth="1"/>
    <col min="15106" max="15106" width="16.140625" style="55" customWidth="1"/>
    <col min="15107" max="15107" width="12.140625" style="55" customWidth="1"/>
    <col min="15108" max="15108" width="14.5703125" style="55" customWidth="1"/>
    <col min="15109" max="15110" width="11.85546875" style="55" customWidth="1"/>
    <col min="15111" max="15111" width="18.5703125" style="55" customWidth="1"/>
    <col min="15112" max="15112" width="8.85546875" style="55"/>
    <col min="15113" max="15114" width="11.28515625" style="55" customWidth="1"/>
    <col min="15115" max="15357" width="8.85546875" style="55"/>
    <col min="15358" max="15358" width="5.7109375" style="55" customWidth="1"/>
    <col min="15359" max="15359" width="24.7109375" style="55" customWidth="1"/>
    <col min="15360" max="15361" width="11.85546875" style="55" customWidth="1"/>
    <col min="15362" max="15362" width="16.140625" style="55" customWidth="1"/>
    <col min="15363" max="15363" width="12.140625" style="55" customWidth="1"/>
    <col min="15364" max="15364" width="14.5703125" style="55" customWidth="1"/>
    <col min="15365" max="15366" width="11.85546875" style="55" customWidth="1"/>
    <col min="15367" max="15367" width="18.5703125" style="55" customWidth="1"/>
    <col min="15368" max="15368" width="8.85546875" style="55"/>
    <col min="15369" max="15370" width="11.28515625" style="55" customWidth="1"/>
    <col min="15371" max="15613" width="8.85546875" style="55"/>
    <col min="15614" max="15614" width="5.7109375" style="55" customWidth="1"/>
    <col min="15615" max="15615" width="24.7109375" style="55" customWidth="1"/>
    <col min="15616" max="15617" width="11.85546875" style="55" customWidth="1"/>
    <col min="15618" max="15618" width="16.140625" style="55" customWidth="1"/>
    <col min="15619" max="15619" width="12.140625" style="55" customWidth="1"/>
    <col min="15620" max="15620" width="14.5703125" style="55" customWidth="1"/>
    <col min="15621" max="15622" width="11.85546875" style="55" customWidth="1"/>
    <col min="15623" max="15623" width="18.5703125" style="55" customWidth="1"/>
    <col min="15624" max="15624" width="8.85546875" style="55"/>
    <col min="15625" max="15626" width="11.28515625" style="55" customWidth="1"/>
    <col min="15627" max="15869" width="8.85546875" style="55"/>
    <col min="15870" max="15870" width="5.7109375" style="55" customWidth="1"/>
    <col min="15871" max="15871" width="24.7109375" style="55" customWidth="1"/>
    <col min="15872" max="15873" width="11.85546875" style="55" customWidth="1"/>
    <col min="15874" max="15874" width="16.140625" style="55" customWidth="1"/>
    <col min="15875" max="15875" width="12.140625" style="55" customWidth="1"/>
    <col min="15876" max="15876" width="14.5703125" style="55" customWidth="1"/>
    <col min="15877" max="15878" width="11.85546875" style="55" customWidth="1"/>
    <col min="15879" max="15879" width="18.5703125" style="55" customWidth="1"/>
    <col min="15880" max="15880" width="8.85546875" style="55"/>
    <col min="15881" max="15882" width="11.28515625" style="55" customWidth="1"/>
    <col min="15883" max="16125" width="8.85546875" style="55"/>
    <col min="16126" max="16126" width="5.7109375" style="55" customWidth="1"/>
    <col min="16127" max="16127" width="24.7109375" style="55" customWidth="1"/>
    <col min="16128" max="16129" width="11.85546875" style="55" customWidth="1"/>
    <col min="16130" max="16130" width="16.140625" style="55" customWidth="1"/>
    <col min="16131" max="16131" width="12.140625" style="55" customWidth="1"/>
    <col min="16132" max="16132" width="14.5703125" style="55" customWidth="1"/>
    <col min="16133" max="16134" width="11.85546875" style="55" customWidth="1"/>
    <col min="16135" max="16135" width="18.5703125" style="55" customWidth="1"/>
    <col min="16136" max="16136" width="8.85546875" style="55"/>
    <col min="16137" max="16138" width="11.28515625" style="55" customWidth="1"/>
    <col min="16139" max="16384" width="8.85546875" style="55"/>
  </cols>
  <sheetData>
    <row r="2" spans="1:7">
      <c r="A2" s="70" t="s">
        <v>26</v>
      </c>
      <c r="B2" s="70"/>
      <c r="C2" s="70"/>
      <c r="D2" s="70"/>
      <c r="E2" s="70"/>
      <c r="F2" s="70"/>
      <c r="G2" s="70"/>
    </row>
    <row r="3" spans="1:7">
      <c r="A3" s="73" t="s">
        <v>27</v>
      </c>
      <c r="B3" s="73"/>
      <c r="C3" s="73"/>
      <c r="D3" s="73"/>
      <c r="E3" s="73"/>
      <c r="F3" s="73"/>
      <c r="G3" s="73"/>
    </row>
    <row r="4" spans="1:7" s="52" customFormat="1">
      <c r="F4" s="73" t="s">
        <v>2</v>
      </c>
      <c r="G4" s="73"/>
    </row>
    <row r="5" spans="1:7" s="52" customFormat="1" ht="27" customHeight="1">
      <c r="A5" s="68" t="s">
        <v>28</v>
      </c>
      <c r="B5" s="74" t="s">
        <v>29</v>
      </c>
      <c r="C5" s="75" t="s">
        <v>30</v>
      </c>
      <c r="D5" s="75" t="s">
        <v>31</v>
      </c>
      <c r="E5" s="75" t="s">
        <v>32</v>
      </c>
      <c r="F5" s="75" t="s">
        <v>33</v>
      </c>
      <c r="G5" s="68" t="s">
        <v>13</v>
      </c>
    </row>
    <row r="6" spans="1:7" s="52" customFormat="1" ht="27" customHeight="1">
      <c r="A6" s="68"/>
      <c r="B6" s="74"/>
      <c r="C6" s="76"/>
      <c r="D6" s="76"/>
      <c r="E6" s="76"/>
      <c r="F6" s="76"/>
      <c r="G6" s="68"/>
    </row>
    <row r="7" spans="1:7" s="52" customFormat="1">
      <c r="A7" s="54">
        <v>1</v>
      </c>
      <c r="B7" s="56" t="s">
        <v>125</v>
      </c>
      <c r="C7" s="57">
        <f>SUM(C8:C15)</f>
        <v>5391000000</v>
      </c>
      <c r="D7" s="54"/>
      <c r="E7" s="57">
        <f>SUM(E8:E15)</f>
        <v>5391000000</v>
      </c>
      <c r="F7" s="54"/>
      <c r="G7" s="51"/>
    </row>
    <row r="8" spans="1:7" s="52" customFormat="1">
      <c r="A8" s="49"/>
      <c r="B8" s="58" t="s">
        <v>126</v>
      </c>
      <c r="C8" s="59">
        <v>450000000</v>
      </c>
      <c r="D8" s="50"/>
      <c r="E8" s="59">
        <v>450000000</v>
      </c>
      <c r="F8" s="49"/>
      <c r="G8" s="51"/>
    </row>
    <row r="9" spans="1:7" s="52" customFormat="1">
      <c r="A9" s="49"/>
      <c r="B9" s="58" t="s">
        <v>127</v>
      </c>
      <c r="C9" s="59">
        <v>1200000000</v>
      </c>
      <c r="D9" s="50"/>
      <c r="E9" s="59">
        <v>1200000000</v>
      </c>
      <c r="F9" s="49"/>
      <c r="G9" s="51"/>
    </row>
    <row r="10" spans="1:7" s="52" customFormat="1">
      <c r="A10" s="49"/>
      <c r="B10" s="58" t="s">
        <v>128</v>
      </c>
      <c r="C10" s="59">
        <v>101000000</v>
      </c>
      <c r="D10" s="50"/>
      <c r="E10" s="59">
        <v>101000000</v>
      </c>
      <c r="F10" s="49"/>
      <c r="G10" s="51"/>
    </row>
    <row r="11" spans="1:7" s="52" customFormat="1">
      <c r="A11" s="49"/>
      <c r="B11" s="58" t="s">
        <v>129</v>
      </c>
      <c r="C11" s="59">
        <v>640000000</v>
      </c>
      <c r="D11" s="50"/>
      <c r="E11" s="59">
        <v>640000000</v>
      </c>
      <c r="F11" s="49"/>
      <c r="G11" s="51"/>
    </row>
    <row r="12" spans="1:7" s="52" customFormat="1">
      <c r="A12" s="49"/>
      <c r="B12" s="58" t="s">
        <v>130</v>
      </c>
      <c r="C12" s="59">
        <v>1800000000</v>
      </c>
      <c r="D12" s="50"/>
      <c r="E12" s="59">
        <v>1800000000</v>
      </c>
      <c r="F12" s="49"/>
      <c r="G12" s="51"/>
    </row>
    <row r="13" spans="1:7" s="52" customFormat="1">
      <c r="A13" s="49"/>
      <c r="B13" s="59" t="s">
        <v>131</v>
      </c>
      <c r="C13" s="59">
        <v>100000000</v>
      </c>
      <c r="D13" s="50"/>
      <c r="E13" s="59">
        <v>100000000</v>
      </c>
      <c r="F13" s="49"/>
      <c r="G13" s="51"/>
    </row>
    <row r="14" spans="1:7" s="52" customFormat="1">
      <c r="A14" s="49"/>
      <c r="B14" s="58" t="s">
        <v>132</v>
      </c>
      <c r="C14" s="59">
        <v>900000000</v>
      </c>
      <c r="D14" s="53"/>
      <c r="E14" s="59">
        <v>900000000</v>
      </c>
      <c r="F14" s="53"/>
      <c r="G14" s="51"/>
    </row>
    <row r="15" spans="1:7" s="52" customFormat="1">
      <c r="A15" s="49"/>
      <c r="B15" s="58" t="s">
        <v>133</v>
      </c>
      <c r="C15" s="59">
        <v>200000000</v>
      </c>
      <c r="D15" s="53"/>
      <c r="E15" s="59">
        <v>200000000</v>
      </c>
      <c r="F15" s="53"/>
      <c r="G15" s="51"/>
    </row>
    <row r="16" spans="1:7" s="52" customFormat="1">
      <c r="A16" s="54">
        <v>2</v>
      </c>
      <c r="B16" s="56" t="s">
        <v>134</v>
      </c>
      <c r="C16" s="57">
        <f>C17</f>
        <v>220000000</v>
      </c>
      <c r="D16" s="53"/>
      <c r="E16" s="57">
        <f>E17</f>
        <v>220000000</v>
      </c>
      <c r="F16" s="53"/>
      <c r="G16" s="51"/>
    </row>
    <row r="17" spans="1:7" s="52" customFormat="1">
      <c r="A17" s="49"/>
      <c r="B17" s="58" t="s">
        <v>135</v>
      </c>
      <c r="C17" s="59">
        <v>220000000</v>
      </c>
      <c r="D17" s="53"/>
      <c r="E17" s="59">
        <v>220000000</v>
      </c>
      <c r="F17" s="53"/>
      <c r="G17" s="51"/>
    </row>
    <row r="18" spans="1:7" s="52" customFormat="1">
      <c r="A18" s="54">
        <v>3</v>
      </c>
      <c r="B18" s="56" t="s">
        <v>136</v>
      </c>
      <c r="C18" s="57">
        <f>SUM(C19:C26)</f>
        <v>2400000000</v>
      </c>
      <c r="D18" s="53"/>
      <c r="E18" s="57">
        <f>SUM(E19:E26)</f>
        <v>2400000000</v>
      </c>
      <c r="F18" s="53"/>
      <c r="G18" s="51"/>
    </row>
    <row r="19" spans="1:7" s="52" customFormat="1">
      <c r="A19" s="49"/>
      <c r="B19" s="58" t="s">
        <v>37</v>
      </c>
      <c r="C19" s="59">
        <v>300000000</v>
      </c>
      <c r="D19" s="53"/>
      <c r="E19" s="59">
        <v>300000000</v>
      </c>
      <c r="F19" s="53"/>
      <c r="G19" s="51"/>
    </row>
    <row r="20" spans="1:7">
      <c r="A20" s="58"/>
      <c r="B20" s="58" t="s">
        <v>86</v>
      </c>
      <c r="C20" s="59">
        <v>300000000</v>
      </c>
      <c r="D20" s="58"/>
      <c r="E20" s="59">
        <v>300000000</v>
      </c>
      <c r="F20" s="58"/>
      <c r="G20" s="58"/>
    </row>
    <row r="21" spans="1:7">
      <c r="A21" s="58"/>
      <c r="B21" s="58" t="s">
        <v>40</v>
      </c>
      <c r="C21" s="59">
        <v>300000000</v>
      </c>
      <c r="D21" s="58"/>
      <c r="E21" s="59">
        <v>300000000</v>
      </c>
      <c r="F21" s="58"/>
      <c r="G21" s="58"/>
    </row>
    <row r="22" spans="1:7">
      <c r="A22" s="58"/>
      <c r="B22" s="58" t="s">
        <v>41</v>
      </c>
      <c r="C22" s="59">
        <v>300000000</v>
      </c>
      <c r="D22" s="58"/>
      <c r="E22" s="59">
        <v>300000000</v>
      </c>
      <c r="F22" s="58"/>
      <c r="G22" s="58"/>
    </row>
    <row r="23" spans="1:7">
      <c r="A23" s="58"/>
      <c r="B23" s="58" t="s">
        <v>43</v>
      </c>
      <c r="C23" s="59">
        <v>300000000</v>
      </c>
      <c r="D23" s="58"/>
      <c r="E23" s="59">
        <v>300000000</v>
      </c>
      <c r="F23" s="58"/>
      <c r="G23" s="58"/>
    </row>
    <row r="24" spans="1:7">
      <c r="A24" s="58"/>
      <c r="B24" s="58" t="s">
        <v>44</v>
      </c>
      <c r="C24" s="59">
        <v>300000000</v>
      </c>
      <c r="D24" s="58"/>
      <c r="E24" s="59">
        <v>300000000</v>
      </c>
      <c r="F24" s="58"/>
      <c r="G24" s="58"/>
    </row>
    <row r="25" spans="1:7">
      <c r="A25" s="58"/>
      <c r="B25" s="58" t="s">
        <v>45</v>
      </c>
      <c r="C25" s="59">
        <v>300000000</v>
      </c>
      <c r="D25" s="58"/>
      <c r="E25" s="59">
        <v>300000000</v>
      </c>
      <c r="F25" s="58"/>
      <c r="G25" s="58"/>
    </row>
    <row r="26" spans="1:7">
      <c r="A26" s="58"/>
      <c r="B26" s="58" t="s">
        <v>46</v>
      </c>
      <c r="C26" s="59">
        <v>300000000</v>
      </c>
      <c r="D26" s="58"/>
      <c r="E26" s="59">
        <v>300000000</v>
      </c>
      <c r="F26" s="58"/>
      <c r="G26" s="58"/>
    </row>
    <row r="27" spans="1:7">
      <c r="A27" s="58"/>
      <c r="B27" s="60" t="s">
        <v>137</v>
      </c>
      <c r="C27" s="61">
        <f>C7+C16+C18</f>
        <v>8011000000</v>
      </c>
      <c r="D27" s="58"/>
      <c r="E27" s="61">
        <f>E7+E16+E18</f>
        <v>8011000000</v>
      </c>
      <c r="F27" s="58"/>
      <c r="G27" s="58"/>
    </row>
  </sheetData>
  <mergeCells count="10">
    <mergeCell ref="A2:G2"/>
    <mergeCell ref="A3:G3"/>
    <mergeCell ref="F4:G4"/>
    <mergeCell ref="A5:A6"/>
    <mergeCell ref="B5:B6"/>
    <mergeCell ref="C5:C6"/>
    <mergeCell ref="D5:D6"/>
    <mergeCell ref="E5:E6"/>
    <mergeCell ref="F5:F6"/>
    <mergeCell ref="G5:G6"/>
  </mergeCells>
  <pageMargins left="0" right="0" top="0.75138888888888899" bottom="0.75138888888888899" header="0.29861111111111099" footer="0.29861111111111099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 DM vốn ĐT 2022 bao gồm 2021</vt:lpstr>
      <vt:lpstr>TH DM vốn SN 2022 bao gồm 2021</vt:lpstr>
      <vt:lpstr>'TH DM vốn ĐT 2022 bao gồm 2021'!Print_Area</vt:lpstr>
      <vt:lpstr>'TH DM vốn ĐT 2022 bao gồm 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TUYET HIEN</dc:creator>
  <cp:lastModifiedBy>Admin</cp:lastModifiedBy>
  <cp:lastPrinted>2023-03-14T08:40:32Z</cp:lastPrinted>
  <dcterms:created xsi:type="dcterms:W3CDTF">2018-04-09T04:33:00Z</dcterms:created>
  <dcterms:modified xsi:type="dcterms:W3CDTF">2023-03-22T07:10:32Z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D6F031AC4B274DA99EDF4BFA18FC1839</vt:lpwstr>
  </property>
  <property fmtid="{D5CDD505-2E9C-101B-9397-08002B2CF9AE}" pid="3" name="KSOProductBuildVer">
    <vt:lpwstr>1033-11.2.0.11486</vt:lpwstr>
  </property>
</Properties>
</file>